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 defaultThemeVersion="124226"/>
  <bookViews>
    <workbookView showSheetTabs="0" xWindow="480" yWindow="645" windowWidth="19440" windowHeight="9435" tabRatio="864" firstSheet="4" activeTab="4"/>
  </bookViews>
  <sheets>
    <sheet name="АнкетаШаблон" sheetId="11" state="hidden" r:id="rId1"/>
    <sheet name="ЛистКМ" sheetId="5" state="veryHidden" r:id="rId2"/>
    <sheet name="ВыпадающиеСписки" sheetId="3" state="hidden" r:id="rId3"/>
    <sheet name="Справочник" sheetId="4" state="veryHidden" r:id="rId4"/>
    <sheet name="Анкета1" sheetId="6" r:id="rId5"/>
    <sheet name="Анкета2" sheetId="7" r:id="rId6"/>
    <sheet name="Анкета31" sheetId="8" r:id="rId7"/>
    <sheet name="Анкета32" sheetId="9" r:id="rId8"/>
    <sheet name="Анкета4" sheetId="10" r:id="rId9"/>
    <sheet name="Анкета5" sheetId="12" r:id="rId10"/>
    <sheet name="Анкета6" sheetId="54" r:id="rId11"/>
    <sheet name="Анкета7" sheetId="56" r:id="rId12"/>
    <sheet name="Анкета8" sheetId="57" r:id="rId13"/>
    <sheet name="Анкета9" sheetId="55" r:id="rId14"/>
    <sheet name="ЛистКлиент" sheetId="2" r:id="rId15"/>
    <sheet name="АнкетаПоручФЛ1" sheetId="13" r:id="rId16"/>
    <sheet name="АнкетаПоручФЛ2" sheetId="14" r:id="rId17"/>
    <sheet name="АнкетаПоручФЛ3" sheetId="15" r:id="rId18"/>
    <sheet name="АнкетаПоручФЛ4" sheetId="16" r:id="rId19"/>
    <sheet name="АнкетаПоручФЛ5" sheetId="17" r:id="rId20"/>
    <sheet name="АнкетаПоручФЛ6" sheetId="18" r:id="rId21"/>
    <sheet name="АнкетаПоручФЛ7" sheetId="19" r:id="rId22"/>
    <sheet name="АнкетаПоручФЛ8" sheetId="20" r:id="rId23"/>
    <sheet name="АнкетаПоручФЛ9" sheetId="21" r:id="rId24"/>
    <sheet name="АнкетаПоручФЛ10" sheetId="22" r:id="rId25"/>
    <sheet name="АнкетаПоручФЛ11" sheetId="23" r:id="rId26"/>
    <sheet name="АнкетаПоручФЛ12" sheetId="24" r:id="rId27"/>
    <sheet name="АнкетаПоручФЛ13" sheetId="25" r:id="rId28"/>
    <sheet name="АнкетаПоручФЛ14" sheetId="26" r:id="rId29"/>
    <sheet name="АнкетаПоручФЛ15" sheetId="27" r:id="rId30"/>
    <sheet name="АнкетаПоручФЛ16" sheetId="28" r:id="rId31"/>
    <sheet name="АнкетаПоручФЛ17" sheetId="29" r:id="rId32"/>
    <sheet name="АнкетаПоручФЛ18" sheetId="30" r:id="rId33"/>
    <sheet name="АнкетаПоручФЛ19" sheetId="31" r:id="rId34"/>
    <sheet name="АнкетаПоручФЛ20" sheetId="32" r:id="rId35"/>
    <sheet name="АнкетаПоручЮЛ1" sheetId="33" r:id="rId36"/>
    <sheet name="АнкетаПоручЮЛ2" sheetId="34" r:id="rId37"/>
    <sheet name="АнкетаПоручЮЛ3" sheetId="35" r:id="rId38"/>
    <sheet name="АнкетаПоручЮЛ4" sheetId="36" r:id="rId39"/>
    <sheet name="АнкетаПоручЮЛ5" sheetId="37" r:id="rId40"/>
    <sheet name="АнкетаПоручЮЛ6" sheetId="38" r:id="rId41"/>
    <sheet name="АнкетаПоручЮЛ7" sheetId="39" r:id="rId42"/>
    <sheet name="АнкетаПоручЮЛ8" sheetId="40" r:id="rId43"/>
    <sheet name="АнкетаПоручЮЛ9" sheetId="41" r:id="rId44"/>
    <sheet name="АнкетаПоручЮЛ10" sheetId="42" r:id="rId45"/>
    <sheet name="АнкетаПоручЮЛ11" sheetId="43" r:id="rId46"/>
    <sheet name="АнкетаПоручЮЛ12" sheetId="44" r:id="rId47"/>
    <sheet name="АнкетаПоручЮЛ13" sheetId="45" r:id="rId48"/>
    <sheet name="АнкетаПоручЮЛ14" sheetId="46" r:id="rId49"/>
    <sheet name="АнкетаПоручЮЛ15" sheetId="47" r:id="rId50"/>
    <sheet name="АнкетаПоручЮЛ16" sheetId="48" r:id="rId51"/>
    <sheet name="АнкетаПоручЮЛ17" sheetId="49" r:id="rId52"/>
    <sheet name="АнкетаПоручЮЛ18" sheetId="50" r:id="rId53"/>
    <sheet name="АнкетаПоручЮЛ19" sheetId="51" r:id="rId54"/>
    <sheet name="АнкетаПоручЮЛ20" sheetId="52" r:id="rId55"/>
    <sheet name="АнкетаТретьеЮЛ1" sheetId="53" r:id="rId56"/>
    <sheet name="АнкетаТретьеЮЛ2" sheetId="58" r:id="rId57"/>
    <sheet name="АнкетаТретьеЮЛ3" sheetId="59" r:id="rId58"/>
    <sheet name="АнкетаТретьеЮЛ4" sheetId="60" r:id="rId59"/>
    <sheet name="АнкетаТретьеЮЛ5" sheetId="61" r:id="rId60"/>
    <sheet name="АнкетаТретьеФЛ1" sheetId="62" r:id="rId61"/>
    <sheet name="АнкетаТретьеФЛ2" sheetId="63" r:id="rId62"/>
    <sheet name="АнкетаТретьеФЛ3" sheetId="64" r:id="rId63"/>
    <sheet name="АнкетаТретьеФЛ4" sheetId="65" r:id="rId64"/>
    <sheet name="АнкетаТретьеФЛ5" sheetId="66" r:id="rId65"/>
  </sheets>
  <definedNames>
    <definedName name="AlbomSootv" localSheetId="1">ЛистКМ!$U$85</definedName>
    <definedName name="AlbomUnCorrect" localSheetId="1">ЛистКМ!$B$86</definedName>
    <definedName name="AnalogAdd" localSheetId="1">ЛистКМ!$E$80</definedName>
    <definedName name="AnalogDel" localSheetId="1">ЛистКМ!$G$80</definedName>
    <definedName name="AnalogDopStroka" localSheetId="1">ЛистКМ!$B$82:$AB$82</definedName>
    <definedName name="AnalogKolVo" localSheetId="1">ЛистКМ!$D$80</definedName>
    <definedName name="Ank5Top">Анкета5!$B$5</definedName>
    <definedName name="Ank6Top">Анкета6!$I$3</definedName>
    <definedName name="AnketaKlientTop">ЛистКлиент!$I$3</definedName>
    <definedName name="BalansPole1100" localSheetId="1">ЛистКМ!$L$117</definedName>
    <definedName name="BalansPole1110" localSheetId="1">ЛистКМ!$L$109</definedName>
    <definedName name="BalansPole1120" localSheetId="1">ЛистКМ!$L$110</definedName>
    <definedName name="BalansPole1150" localSheetId="1">ЛистКМ!$L$111</definedName>
    <definedName name="BalansPole1160" localSheetId="1">ЛистКМ!$L$112</definedName>
    <definedName name="BalansPole1170" localSheetId="1">ЛистКМ!$L$113</definedName>
    <definedName name="BalansPole1180" localSheetId="1">ЛистКМ!$L$114</definedName>
    <definedName name="BalansPole1185" localSheetId="1">ЛистКМ!$L$115</definedName>
    <definedName name="BalansPole1190" localSheetId="1">ЛистКМ!$L$116</definedName>
    <definedName name="BalansPole1200" localSheetId="1">ЛистКМ!$L$125</definedName>
    <definedName name="BalansPole1210" localSheetId="1">ЛистКМ!$L$119</definedName>
    <definedName name="BalansPole1220" localSheetId="1">ЛистКМ!$L$120</definedName>
    <definedName name="BalansPole1230" localSheetId="1">ЛистКМ!$L$121</definedName>
    <definedName name="BalansPole1240" localSheetId="1">ЛистКМ!$L$122</definedName>
    <definedName name="BalansPole1250" localSheetId="1">ЛистКМ!$L$123</definedName>
    <definedName name="BalansPole1260" localSheetId="1">ЛистКМ!$L$124</definedName>
    <definedName name="BalansPole1300" localSheetId="1">ЛистКМ!$Z$108</definedName>
    <definedName name="BalansPole1400" localSheetId="1">ЛистКМ!$Z$116</definedName>
    <definedName name="BalansPole1410" localSheetId="1">ЛистКМ!$Z$111</definedName>
    <definedName name="BalansPole1420" localSheetId="1">ЛистКМ!$Z$112</definedName>
    <definedName name="BalansPole1430" localSheetId="1">ЛистКМ!$Z$113</definedName>
    <definedName name="BalansPole1435" localSheetId="1">ЛистКМ!$Z$114</definedName>
    <definedName name="BalansPole1450" localSheetId="1">ЛистКМ!$Z$115</definedName>
    <definedName name="BalansPole1500" localSheetId="1">ЛистКМ!$Z$125</definedName>
    <definedName name="BalansPole1510" localSheetId="1">ЛистКМ!$Z$119</definedName>
    <definedName name="BalansPole1520" localSheetId="1">ЛистКМ!$Z$120</definedName>
    <definedName name="BalansPole1530" localSheetId="1">ЛистКМ!$Z$121</definedName>
    <definedName name="BalansPole1540" localSheetId="1">ЛистКМ!$Z$122</definedName>
    <definedName name="BalansPole1545" localSheetId="1">ЛистКМ!$Z$123</definedName>
    <definedName name="BalansPole1550" localSheetId="1">ЛистКМ!$Z$124</definedName>
    <definedName name="BalansPole1600" localSheetId="1">ЛистКМ!$L$126</definedName>
    <definedName name="BalansPole1700" localSheetId="1">ЛистКМ!$Z$126</definedName>
    <definedName name="ClearTables" localSheetId="1">ЛистКМ!$V$4</definedName>
    <definedName name="CopyKlientDataToKM" localSheetId="1">ЛистКМ!$M$51:$U$52,ЛистКМ!$M$53:$N$54,ЛистКМ!$T$53:$U$54</definedName>
    <definedName name="CRMID" localSheetId="1">ЛистКМ!$B$7</definedName>
    <definedName name="Diversifikatsiya">ВыпадающиеСписки!$A$82:$A$84</definedName>
    <definedName name="DO" localSheetId="1">ЛистКМ!$Q$7</definedName>
    <definedName name="DolyaPokupKrup">ВыпадающиеСписки!$A$331:$A$336</definedName>
    <definedName name="From1To2">Анкета1!$X$18</definedName>
    <definedName name="From2To1">Анкета2!$B$18</definedName>
    <definedName name="From2To3">Анкета2!$X$18</definedName>
    <definedName name="From31To2">Анкета31!$B$11</definedName>
    <definedName name="From31To4">Анкета31!$X$11</definedName>
    <definedName name="From32To1">Анкета32!$B$12</definedName>
    <definedName name="From32To4">Анкета32!$X$12</definedName>
    <definedName name="From3FL1To5">АнкетаТретьеФЛ1!$AC$5</definedName>
    <definedName name="From3FL2To5">АнкетаТретьеФЛ2!$AC$5</definedName>
    <definedName name="From3FL3To5">АнкетаТретьеФЛ3!$AC$5</definedName>
    <definedName name="From3FL4To5">АнкетаТретьеФЛ4!$AC$5</definedName>
    <definedName name="From3FL5To5">АнкетаТретьеФЛ5!$AC$5</definedName>
    <definedName name="From3UL1To5">АнкетаТретьеЮЛ1!$Z$5</definedName>
    <definedName name="From3UL2To5">АнкетаТретьеЮЛ2!$Z$5</definedName>
    <definedName name="From3UL3To5">АнкетаТретьеЮЛ3!$Z$5</definedName>
    <definedName name="From3UL4To5">АнкетаТретьеЮЛ4!$Z$5</definedName>
    <definedName name="From3UL5To5">АнкетаТретьеЮЛ5!$Z$5</definedName>
    <definedName name="From4To3">Анкета4!$B$20</definedName>
    <definedName name="From4To5">Анкета4!$X$20</definedName>
    <definedName name="From5To3ULFL1">Анкета5!$R$46</definedName>
    <definedName name="From5To3ULFL2">Анкета5!$R$47</definedName>
    <definedName name="From5To3ULFL3">Анкета5!$R$48</definedName>
    <definedName name="From5To3ULFL4">Анкета5!$R$49</definedName>
    <definedName name="From5To3ULFL5">Анкета5!$R$50</definedName>
    <definedName name="From5To6">Анкета5!$X$52</definedName>
    <definedName name="From5ToFLUL1">Анкета5!$T$20</definedName>
    <definedName name="From5ToFLUL10">Анкета5!$T$29</definedName>
    <definedName name="From5ToFLUL11">Анкета5!$T$30</definedName>
    <definedName name="From5ToFLUL12">Анкета5!$T$31</definedName>
    <definedName name="From5ToFLUL13">Анкета5!$T$32</definedName>
    <definedName name="From5ToFLUL14">Анкета5!$T$33</definedName>
    <definedName name="From5ToFLUL15">Анкета5!$T$34</definedName>
    <definedName name="From5ToFLUL16">Анкета5!$T$35</definedName>
    <definedName name="From5ToFLUL17">Анкета5!$T$36</definedName>
    <definedName name="From5ToFLUL18">Анкета5!$T$37</definedName>
    <definedName name="From5ToFLUL19">Анкета5!$T$38</definedName>
    <definedName name="From5ToFLUL2">Анкета5!$T$21</definedName>
    <definedName name="From5ToFLUL20">Анкета5!$T$39</definedName>
    <definedName name="From5ToFLUL3">Анкета5!$T$22</definedName>
    <definedName name="From5ToFLUL4">Анкета5!$T$23</definedName>
    <definedName name="From5ToFLUL5">Анкета5!$T$24</definedName>
    <definedName name="From5ToFLUL6">Анкета5!$T$25</definedName>
    <definedName name="From5ToFLUL7">Анкета5!$T$26</definedName>
    <definedName name="From5ToFLUL8">Анкета5!$T$27</definedName>
    <definedName name="From5ToFLUL9">Анкета5!$T$28</definedName>
    <definedName name="From6To5">Анкета6!$B$80</definedName>
    <definedName name="From6To7">Анкета6!$X$80</definedName>
    <definedName name="From7To6">Анкета7!$B$27</definedName>
    <definedName name="From7To8or9orKl">Анкета7!$X$27</definedName>
    <definedName name="From8To7">Анкета8!$B$19</definedName>
    <definedName name="From8To9orKl">Анкета8!$X$19</definedName>
    <definedName name="From9To8or7">Анкета9!$B$37</definedName>
    <definedName name="From9ToKl">Анкета9!$X$37</definedName>
    <definedName name="FromFL10To5">АнкетаПоручФЛ10!$AC$5</definedName>
    <definedName name="FromFL11To5">АнкетаПоручФЛ11!$AC$5</definedName>
    <definedName name="FromFL12To5">АнкетаПоручФЛ12!$AC$5</definedName>
    <definedName name="FromFL13To5">АнкетаПоручФЛ13!$AC$5</definedName>
    <definedName name="FromFL14To5">АнкетаПоручФЛ14!$AC$5</definedName>
    <definedName name="FromFL15To5">АнкетаПоручФЛ15!$AC$5</definedName>
    <definedName name="FromFL16To5">АнкетаПоручФЛ16!$AC$5</definedName>
    <definedName name="FromFL17To5">АнкетаПоручФЛ17!$AC$5</definedName>
    <definedName name="FromFL18To5">АнкетаПоручФЛ18!$AC$5</definedName>
    <definedName name="FromFL19To5">АнкетаПоручФЛ19!$AC$5</definedName>
    <definedName name="FromFL1To5">АнкетаПоручФЛ1!$AC$5</definedName>
    <definedName name="FromFL20To5">АнкетаПоручФЛ20!$AC$5</definedName>
    <definedName name="FromFL2To5">АнкетаПоручФЛ2!$AC$5</definedName>
    <definedName name="FromFL3To5">АнкетаПоручФЛ3!$AC$5</definedName>
    <definedName name="FromFL4To5">АнкетаПоручФЛ4!$AC$5</definedName>
    <definedName name="FromFL5To5">АнкетаПоручФЛ5!$AC$5</definedName>
    <definedName name="FromFL6To5">АнкетаПоручФЛ6!$AC$5</definedName>
    <definedName name="FromFL7To5">АнкетаПоручФЛ7!$AC$5</definedName>
    <definedName name="FromFL8To5">АнкетаПоручФЛ8!$AC$5</definedName>
    <definedName name="FromFL9To5">АнкетаПоручФЛ9!$AC$5</definedName>
    <definedName name="FromUL10To5">АнкетаПоручЮЛ10!$Z$5</definedName>
    <definedName name="FromUL11To5">АнкетаПоручЮЛ11!$Z$5</definedName>
    <definedName name="FromUL12To5">АнкетаПоручЮЛ12!$Z$5</definedName>
    <definedName name="FromUL13To5">АнкетаПоручЮЛ13!$Z$5</definedName>
    <definedName name="FromUL14To5">АнкетаПоручЮЛ14!$Z$5</definedName>
    <definedName name="FromUL15To5">АнкетаПоручЮЛ15!$Z$5</definedName>
    <definedName name="FromUL16To5">АнкетаПоручЮЛ16!$Z$5</definedName>
    <definedName name="FromUL17To5">АнкетаПоручЮЛ17!$Z$5</definedName>
    <definedName name="FromUL18To5">АнкетаПоручЮЛ18!$Z$5</definedName>
    <definedName name="FromUL19To5">АнкетаПоручЮЛ19!$Z$5</definedName>
    <definedName name="FromUL1To5">АнкетаПоручЮЛ1!$Z$5</definedName>
    <definedName name="FromUL20To5">АнкетаПоручЮЛ20!$Z$5</definedName>
    <definedName name="FromUL2To5">АнкетаПоручЮЛ2!$Z$5</definedName>
    <definedName name="FromUL3To5">АнкетаПоручЮЛ3!$Z$5</definedName>
    <definedName name="FromUL4To5">АнкетаПоручЮЛ4!$Z$5</definedName>
    <definedName name="FromUL5To5">АнкетаПоручЮЛ5!$Z$5</definedName>
    <definedName name="FromUL6To5">АнкетаПоручЮЛ6!$Z$5</definedName>
    <definedName name="FromUL7To5">АнкетаПоручЮЛ7!$Z$5</definedName>
    <definedName name="FromUL8To5">АнкетаПоручЮЛ8!$Z$5</definedName>
    <definedName name="FromUL9To5">АнкетаПоручЮЛ9!$Z$5</definedName>
    <definedName name="GarantiiBezFonda" localSheetId="1">ЛистКМ!$I$70</definedName>
    <definedName name="GarantiiMaxKontraktSumm" localSheetId="1">ЛистКМ!$S$71</definedName>
    <definedName name="GarantiiVsego" localSheetId="1">ЛистКМ!$S$70</definedName>
    <definedName name="GOSB" localSheetId="1">ЛистКМ!$I$7</definedName>
    <definedName name="GPEnd" localSheetId="1">ЛистКМ!$B$147</definedName>
    <definedName name="GPStart" localSheetId="1">ЛистКМ!$A$103</definedName>
    <definedName name="HarRegRinok">ВыпадающиеСписки!$A$78:$A$80</definedName>
    <definedName name="KlientAdressFakt" localSheetId="14">ЛистКлиент!$M$28</definedName>
    <definedName name="KlientAdressUr" localSheetId="14">ЛистКлиент!$M$27</definedName>
    <definedName name="KlientBalansP1" localSheetId="14">ЛистКлиент!$K$179</definedName>
    <definedName name="KlientBalansP10" localSheetId="14">ЛистКлиент!$W$186</definedName>
    <definedName name="KlientBalansP101" localSheetId="14">ЛистКлиент!$W$187</definedName>
    <definedName name="KlientBalansP102" localSheetId="14">ЛистКлиент!$W$188</definedName>
    <definedName name="KlientBalansP11" localSheetId="14">ЛистКлиент!$W$189</definedName>
    <definedName name="KlientBalansP12" localSheetId="14">ЛистКлиент!$W$190</definedName>
    <definedName name="KlientBalansP2" localSheetId="14">ЛистКлиент!$K$180</definedName>
    <definedName name="KlientBalansP21" localSheetId="14">ЛистКлиент!$K$181</definedName>
    <definedName name="KlientBalansP22" localSheetId="14">ЛистКлиент!$K$182</definedName>
    <definedName name="KlientBalansP23" localSheetId="14">ЛистКлиент!$K$183</definedName>
    <definedName name="KlientBalansP3" localSheetId="14">ЛистКлиент!$K$184</definedName>
    <definedName name="KlientBalansP31" localSheetId="14">ЛистКлиент!$K$185</definedName>
    <definedName name="KlientBalansP32" localSheetId="14">ЛистКлиент!$K$186</definedName>
    <definedName name="KlientBalansP4" localSheetId="14">ЛистКлиент!$K$187</definedName>
    <definedName name="KlientBalansP5" localSheetId="14">ЛистКлиент!$K$188</definedName>
    <definedName name="KlientBalansP6" localSheetId="14">ЛистКлиент!$K$189</definedName>
    <definedName name="KlientBalansP7" localSheetId="14">ЛистКлиент!$K$190</definedName>
    <definedName name="KlientBalansP8" localSheetId="14">ЛистКлиент!$K$191</definedName>
    <definedName name="KlientBalansP9" localSheetId="14">ЛистКлиент!$W$179</definedName>
    <definedName name="KlientBalansP91" localSheetId="14">ЛистКлиент!$W$180</definedName>
    <definedName name="KlientBalansP92" localSheetId="14">ЛистКлиент!$W$181</definedName>
    <definedName name="KlientBalansP93" localSheetId="14">ЛистКлиент!$W$182</definedName>
    <definedName name="KlientBalansP94" localSheetId="14">ЛистКлиент!$W$183</definedName>
    <definedName name="KlientBalansP95" localSheetId="14">ЛистКлиент!$W$184</definedName>
    <definedName name="KlientBalansP96" localSheetId="14">ЛистКлиент!$W$185</definedName>
    <definedName name="KlientBudBank" localSheetId="14">ЛистКлиент!$X$248</definedName>
    <definedName name="KlientBudKName" localSheetId="14">ЛистКлиент!$C$248</definedName>
    <definedName name="KlientBudObjom" localSheetId="14">ЛистКлиент!$N$248</definedName>
    <definedName name="KlientBudOBud" localSheetId="14">ЛистКлиент!$P$248</definedName>
    <definedName name="KlientBudPlanSrok" localSheetId="14">ЛистКлиент!$R$248</definedName>
    <definedName name="KlientBudSrok" localSheetId="14">ЛистКлиент!$V$248</definedName>
    <definedName name="KlientBudSumm" localSheetId="14">ЛистКлиент!$J$248</definedName>
    <definedName name="KlientBudUsl" localSheetId="14">ЛистКлиент!$L$248</definedName>
    <definedName name="KlientBudZakaz" localSheetId="14">ЛистКлиент!$G$248</definedName>
    <definedName name="KlientBudZatrati" localSheetId="14">ЛистКлиент!$T$248</definedName>
    <definedName name="KlientDeyatFZ" localSheetId="14">ЛистКлиент!$M$68</definedName>
    <definedName name="KlientDeystvBank" localSheetId="14">ЛистКлиент!$X$236</definedName>
    <definedName name="KlientDeystvKName" localSheetId="14">ЛистКлиент!$C$236</definedName>
    <definedName name="KlientDeystvObjom" localSheetId="14">ЛистКлиент!$N$236</definedName>
    <definedName name="KlientDeystvOBud" localSheetId="14">ЛистКлиент!$P$236</definedName>
    <definedName name="KlientDeystvPlanSrok" localSheetId="14">ЛистКлиент!$R$236</definedName>
    <definedName name="KlientDeystvSrok" localSheetId="14">ЛистКлиент!$V$236</definedName>
    <definedName name="KlientDeystvSumm" localSheetId="14">ЛистКлиент!$J$236</definedName>
    <definedName name="KlientDeystvUsl" localSheetId="14">ЛистКлиент!$L$236</definedName>
    <definedName name="KlientDeystvZakaz" localSheetId="14">ЛистКлиент!$G$236</definedName>
    <definedName name="KlientDeystvZatrati" localSheetId="14">ЛистКлиент!$T$236</definedName>
    <definedName name="KlientDiversifikatsiya" localSheetId="14">ЛистКлиент!$M$49</definedName>
    <definedName name="KlientDolyaPokupKrup" localSheetId="14">ЛистКлиент!$M$50</definedName>
    <definedName name="KlientDolyaPostavKrup" localSheetId="14">ЛистКлиент!$M$51</definedName>
    <definedName name="KlientExportKontrakt" localSheetId="14">ЛистКлиент!$M$71</definedName>
    <definedName name="KlientGorodTelefon" localSheetId="14">ЛистКлиент!$M$29</definedName>
    <definedName name="KlientGSLAddress" localSheetId="14">ЛистКлиент!$J$123</definedName>
    <definedName name="KlientGSLBdate" localSheetId="14">ЛистКлиент!$G$116</definedName>
    <definedName name="KlientGSLBiznesExp" localSheetId="14">ЛистКлиент!$V$123</definedName>
    <definedName name="KlientGSLBPlace" localSheetId="14">ЛистКлиент!$I$116</definedName>
    <definedName name="KlientGSLCountry" localSheetId="14">ЛистКлиент!$P$123</definedName>
    <definedName name="KlientGSLDolya" localSheetId="14">ЛистКлиент!$X$123</definedName>
    <definedName name="KlientGSLEducation" localSheetId="14">ЛистКлиент!$T$123</definedName>
    <definedName name="KlientGSLFamily" localSheetId="14">ЛистКлиент!$R$123</definedName>
    <definedName name="KlientGSLFIO" localSheetId="14">ЛистКлиент!$B$116</definedName>
    <definedName name="KlientGSLOPF" localSheetId="14">ЛистКлиент!$F$116</definedName>
    <definedName name="KlientGSLPaspDate" localSheetId="14">ЛистКлиент!$T$116</definedName>
    <definedName name="KlientGSLPaspKod" localSheetId="14">ЛистКлиент!$R$116</definedName>
    <definedName name="KlientGSLPaspNumb" localSheetId="14">ЛистКлиент!$P$116</definedName>
    <definedName name="KlientGSLPaspOrgan" localSheetId="14">ЛистКлиент!$V$116</definedName>
    <definedName name="KlientGSLPaspSer" localSheetId="14">ЛистКлиент!$N$116</definedName>
    <definedName name="KlientGSLSex" localSheetId="14">ЛистКлиент!$H$123</definedName>
    <definedName name="KlientHarRegRinok" localSheetId="14">ЛистКлиент!$M$46</definedName>
    <definedName name="KlientKonkurenti" localSheetId="14">ЛистКлиент!$M$63</definedName>
    <definedName name="KlientKonkurentsiya" localSheetId="14">ЛистКлиент!$M$47</definedName>
    <definedName name="KlientKontraktTovari" localSheetId="14">ЛистКлиент!$M$69</definedName>
    <definedName name="KlientKredTsel" localSheetId="14">ЛистКлиент!$M$11</definedName>
    <definedName name="KlientKredTsel" localSheetId="1">ЛистКМ!$I$58</definedName>
    <definedName name="KlientNalichieNedvizimosti" localSheetId="14">ЛистКлиент!$M$64</definedName>
    <definedName name="KlientNalogOsnVidDeyat" localSheetId="10">Анкета6!$M$41</definedName>
    <definedName name="KlientNalogOsnVidDeyat" localSheetId="14">ЛистКлиент!$M$40</definedName>
    <definedName name="KlientNeedSertificate" localSheetId="14">ЛистКлиент!$M$53</definedName>
    <definedName name="KlientNuzenAudit" localSheetId="14">ЛистКлиент!$M$45</definedName>
    <definedName name="KlientObespech" localSheetId="14">ЛистКлиент!$F$135</definedName>
    <definedName name="KlientObespech" localSheetId="1">ЛистКМ!$I$59</definedName>
    <definedName name="KlientObespSum" localSheetId="14">ЛистКлиент!$W$135</definedName>
    <definedName name="KlientObespSum" localSheetId="1">ЛистКМ!$I$60</definedName>
    <definedName name="KlientOpitBusiness" localSheetId="14">ЛистКлиент!$M$61</definedName>
    <definedName name="KlientOpitRuk" localSheetId="14">ЛистКлиент!$M$60</definedName>
    <definedName name="KlientOPIUP1" localSheetId="14">ЛистКлиент!$T$195</definedName>
    <definedName name="KlientOPIUP10" localSheetId="14">ЛистКлиент!$T$211</definedName>
    <definedName name="KlientOPIUP11" localSheetId="14">ЛистКлиент!$T$212</definedName>
    <definedName name="KlientOPIUP12" localSheetId="14">ЛистКлиент!$T$213</definedName>
    <definedName name="KlientOPIUP13" localSheetId="14">ЛистКлиент!$T$214</definedName>
    <definedName name="KlientOPIUP2" localSheetId="14">ЛистКлиент!$T$196</definedName>
    <definedName name="KlientOPIUP3" localSheetId="14">ЛистКлиент!$T$197</definedName>
    <definedName name="KlientOPIUP31" localSheetId="14">ЛистКлиент!$T$198</definedName>
    <definedName name="KlientOPIUP32" localSheetId="14">ЛистКлиент!$T$199</definedName>
    <definedName name="KlientOPIUP33" localSheetId="14">ЛистКлиент!$T$200</definedName>
    <definedName name="KlientOPIUP34" localSheetId="14">ЛистКлиент!$T$201</definedName>
    <definedName name="KlientOPIUP35" localSheetId="14">ЛистКлиент!$T$202</definedName>
    <definedName name="KlientOPIUP4" localSheetId="14">ЛистКлиент!$T$203</definedName>
    <definedName name="KlientOPIUP41" localSheetId="14">ЛистКлиент!$T$204</definedName>
    <definedName name="KlientOPIUP42" localSheetId="14">ЛистКлиент!$T$205</definedName>
    <definedName name="KlientOPIUP5" localSheetId="14">ЛистКлиент!$T$206</definedName>
    <definedName name="KlientOPIUP6" localSheetId="14">ЛистКлиент!$T$207</definedName>
    <definedName name="KlientOPIUP7" localSheetId="14">ЛистКлиент!$T$208</definedName>
    <definedName name="KlientOPIUP8" localSheetId="14">ЛистКлиент!$T$209</definedName>
    <definedName name="KlientOPIUP9" localSheetId="14">ЛистКлиент!$T$210</definedName>
    <definedName name="KlientOsnVidD" localSheetId="14">ЛистКлиент!$M$37</definedName>
    <definedName name="KlientOsnVidDPodrobno" localSheetId="14">ЛистКлиент!$M$38</definedName>
    <definedName name="KlientPaspKod" localSheetId="14">ЛистКлиент!$R$88</definedName>
    <definedName name="KlientPl" localSheetId="14">ЛистКлиент!$T$149</definedName>
    <definedName name="KlientPlDate" localSheetId="14">ЛистКлиент!$M$14</definedName>
    <definedName name="KlientProchieDva" localSheetId="14">ЛистКлиент!$V$44</definedName>
    <definedName name="KlientProchieOdin" localSheetId="14">ЛистКлиент!$P$44</definedName>
    <definedName name="KlientRegulirovkaNadzor" localSheetId="14">ЛистКлиент!$M$52</definedName>
    <definedName name="KlientSezonnost" localSheetId="1">ЛистКМ!$I$61</definedName>
    <definedName name="KlientSobstvAddress" localSheetId="14">ЛистКлиент!$H$100</definedName>
    <definedName name="KlientSobstvBDate" localSheetId="14">ЛистКлиент!$G$88</definedName>
    <definedName name="KlientSobstvBiznesExp" localSheetId="14">ЛистКлиент!$V$100</definedName>
    <definedName name="KlientSobstvBPlace" localSheetId="14">ЛистКлиент!$I$88</definedName>
    <definedName name="KlientSobstvCountry" localSheetId="14">ЛистКлиент!$G$100</definedName>
    <definedName name="KlientSobstvDolya" localSheetId="14">ЛистКлиент!$X$100</definedName>
    <definedName name="KlientSobstvEducation" localSheetId="14">ЛистКлиент!$T$100</definedName>
    <definedName name="KlientSobstvFamily" localSheetId="14">ЛистКлиент!$R$100</definedName>
    <definedName name="KlientSobstvFIO" localSheetId="14">ЛистКлиент!$B$88</definedName>
    <definedName name="KlientSobstvOPF" localSheetId="14">ЛистКлиент!$F$88</definedName>
    <definedName name="KlientSobstvPaspDate" localSheetId="14">ЛистКлиент!$T$88</definedName>
    <definedName name="KlientSobstvPaspNumb" localSheetId="14">ЛистКлиент!$P$88</definedName>
    <definedName name="KlientSobstvPaspOrgan" localSheetId="14">ЛистКлиент!$V$88</definedName>
    <definedName name="KlientSobstvPaspSer" localSheetId="14">ЛистКлиент!$N$88</definedName>
    <definedName name="KlientSobstvRegBiznes" localSheetId="14">ЛистКлиент!$M$62</definedName>
    <definedName name="KlientSobstvSex" localSheetId="14">ЛистКлиент!$F$100</definedName>
    <definedName name="KlientSotrudnikiKolVo" localSheetId="14">ЛистКлиент!$M$56</definedName>
    <definedName name="KlientSrNats" localSheetId="14">ЛистКлиент!$O$165</definedName>
    <definedName name="KlientSrokBiznesPlan" localSheetId="14">ЛистКлиент!$M$59</definedName>
    <definedName name="KlientSrokKred" localSheetId="14">ЛистКлиент!$M$10</definedName>
    <definedName name="KlientSrokKred" localSheetId="1">ЛистКМ!$I$57</definedName>
    <definedName name="KlientSrokVB" localSheetId="1">ЛистКМ!$I$62</definedName>
    <definedName name="KlientStepenUpravleniya" localSheetId="14">ЛистКлиент!$M$58</definedName>
    <definedName name="KlientSumKred" localSheetId="14">ЛистКлиент!$M$8</definedName>
    <definedName name="KlientSumKred" localSheetId="1">ЛистКМ!$I$56</definedName>
    <definedName name="KlientUpravlenie" localSheetId="14">ЛистКлиент!$M$57</definedName>
    <definedName name="KlientUvelichenieDoli" localSheetId="14">ЛистКлиент!$M$48</definedName>
    <definedName name="KlientViruchkaFirstMonth" localSheetId="14">ЛистКлиент!$B$171</definedName>
    <definedName name="KlientVtorVidD" localSheetId="14">ЛистКлиент!$M$41</definedName>
    <definedName name="KlientVtorVidDPodrobno" localSheetId="14">ЛистКлиент!$M$42</definedName>
    <definedName name="KlientWebSite" localSheetId="14">ЛистКлиент!$M$32</definedName>
    <definedName name="KlientZaemINN" localSheetId="14">ЛистКлиент!$M$24</definedName>
    <definedName name="KlientZaemOGRN" localSheetId="14">ЛистКлиент!$M$25</definedName>
    <definedName name="KlientZaemOPF" localSheetId="10">Анкета6!$M$21</definedName>
    <definedName name="KlientZaemOPF" localSheetId="14">ЛистКлиент!$M$20</definedName>
    <definedName name="KlientZaemRegDate" localSheetId="14">ЛистКлиент!$M$26</definedName>
    <definedName name="KlientZemName" localSheetId="14">ЛистКлиент!$M$21</definedName>
    <definedName name="KMAddOb" localSheetId="1">ЛистКМ!$B$99</definedName>
    <definedName name="KMAnalogDateZakl" localSheetId="1">ЛистКМ!$F$81</definedName>
    <definedName name="KMAnalogGK" localSheetId="1">ЛистКМ!$Z$81</definedName>
    <definedName name="KMAnalogNeust" localSheetId="1">ЛистКМ!$V$81</definedName>
    <definedName name="KMAnalogNumbPP" localSheetId="1">ЛистКМ!$B$81</definedName>
    <definedName name="KMAnalogObj" localSheetId="1">ЛистКМ!$L$81</definedName>
    <definedName name="KMAnalogReestrNumb" localSheetId="1">ЛистКМ!$C$81</definedName>
    <definedName name="KMAnalogSrok" localSheetId="1">ЛистКМ!$O$81</definedName>
    <definedName name="KMAnalogSumm" localSheetId="1">ЛистКМ!$R$81</definedName>
    <definedName name="KMAnalogZakaz" localSheetId="1">ЛистКМ!$H$81</definedName>
    <definedName name="KMBenifINN" localSheetId="1">ЛистКМ!$Y$71</definedName>
    <definedName name="KMBenifName" localSheetId="1">ЛистКМ!$Y$70</definedName>
    <definedName name="KMDelOb" localSheetId="1">ЛистКМ!$E$99</definedName>
    <definedName name="KMDogovorObshiyLimit" localSheetId="1">ЛистКМ!$U$100</definedName>
    <definedName name="KMDogovorOstatok" localSheetId="1">ЛистКМ!$X$100</definedName>
    <definedName name="KMDogovorPoruch" localSheetId="1">ЛистКМ!$Q$100</definedName>
    <definedName name="KMDogovorsKolVo" localSheetId="1">ЛистКМ!$AC$100</definedName>
    <definedName name="KMDogovorsNumber" localSheetId="1">ЛистКМ!$J$100</definedName>
    <definedName name="KMDogovorsStroka" localSheetId="1">ЛистКМ!$B$101:$AB$101</definedName>
    <definedName name="KMFIO" localSheetId="1">ЛистКМ!$B$12</definedName>
    <definedName name="KMGrafik" localSheetId="1">ЛистКМ!$S$64</definedName>
    <definedName name="KMKlientCRMID" localSheetId="1">ЛистКМ!$K$17</definedName>
    <definedName name="KMKlientDeystvReyt" localSheetId="1">ЛистКМ!$N$17</definedName>
    <definedName name="KMKlientINN" localSheetId="1">ЛистКМ!$G$17</definedName>
    <definedName name="KMKlientName" localSheetId="1">ЛистКМ!$B$17</definedName>
    <definedName name="KMKontraktName" localSheetId="1">ЛистКМ!$Q$72</definedName>
    <definedName name="KMKontraktPereprodaza" localSheetId="1">ЛистКМ!$L$73</definedName>
    <definedName name="KMKontraktZatrati" localSheetId="1">ЛистКМ!$Z$73</definedName>
    <definedName name="KMKredForm" localSheetId="1">ЛистКМ!$S$67</definedName>
    <definedName name="KMKredProd" localSheetId="1">ЛистКМ!$S$68</definedName>
    <definedName name="KMKredTsel" localSheetId="1">ЛистКМ!$S$58</definedName>
    <definedName name="KMMaxMonth" localSheetId="1">ЛистКМ!$Y$65</definedName>
    <definedName name="KMMinMonth" localSheetId="1">ЛистКМ!$Y$66</definedName>
    <definedName name="KMNameKreditor" localSheetId="1">ЛистКМ!$B$100</definedName>
    <definedName name="KMObespech" localSheetId="1">ЛистКМ!$S$59</definedName>
    <definedName name="KMObespSum" localSheetId="1">ЛистКМ!$S$60</definedName>
    <definedName name="KMOldZaklDate" localSheetId="1">ЛистКМ!$U$12</definedName>
    <definedName name="KMOtsrochka" localSheetId="1">ЛистКМ!$S$63</definedName>
    <definedName name="KMPoruchAdd" localSheetId="1">ЛистКМ!$U$94</definedName>
    <definedName name="KMPoruchDel" localSheetId="1">ЛистКМ!$V$94</definedName>
    <definedName name="KMPoruchFIO" localSheetId="1">ЛистКМ!$H$94</definedName>
    <definedName name="KMPoruchKolVo" localSheetId="1">ЛистКМ!$T$94</definedName>
    <definedName name="KMPoruchStroka" localSheetId="1">ЛистКМ!$H$95</definedName>
    <definedName name="KMPulDS" localSheetId="1">ЛистКМ!$AA$12</definedName>
    <definedName name="KMQDGarLim" localSheetId="1">ЛистКМ!$Y$74</definedName>
    <definedName name="KMQDGarText" localSheetId="1">ЛистКМ!$P$74</definedName>
    <definedName name="KMQDHaveKontrakt" localSheetId="1">ЛистКМ!$K$74</definedName>
    <definedName name="KMQDMultiDog" localSheetId="1">ЛистКМ!$F$74</definedName>
    <definedName name="KMQDOtherBenf" localSheetId="1">ЛистКМ!$S$76</definedName>
    <definedName name="KMQDOtherKontr" localSheetId="1">ЛистКМ!$F$77</definedName>
    <definedName name="KMQDOtherSrok" localSheetId="1">ЛистКМ!$S$77</definedName>
    <definedName name="KMQDOtherTsel" localSheetId="1">ЛистКМ!$F$76</definedName>
    <definedName name="KMQueryType" localSheetId="1">ЛистКМ!$O$12</definedName>
    <definedName name="KMRegionNaselenie" localSheetId="1">ЛистКМ!$Y$17</definedName>
    <definedName name="KMSezonnost" localSheetId="1">ЛистКМ!$S$61</definedName>
    <definedName name="KMSrokKred" localSheetId="1">ЛистКМ!$S$57</definedName>
    <definedName name="KMSrokVB" localSheetId="1">ЛистКМ!$S$62</definedName>
    <definedName name="KMSumKred" localSheetId="1">ЛистКМ!$S$56</definedName>
    <definedName name="KMTekOstDolg" localSheetId="1">ЛистКМ!$T$7</definedName>
    <definedName name="KMTelephone" localSheetId="1">ЛистКМ!$I$12</definedName>
    <definedName name="KMZaemRegion" localSheetId="1">ЛистКМ!$U$17</definedName>
    <definedName name="KMZaemTB" localSheetId="1">ЛистКМ!$Q$17</definedName>
    <definedName name="Konkurenti">ВыпадающиеСписки!$A$338:$A$341</definedName>
    <definedName name="Konkurentsiya">ВыпадающиеСписки!$A$86:$A$88</definedName>
    <definedName name="KontraktSumm" localSheetId="1">ЛистКМ!$Y$72</definedName>
    <definedName name="Kred65" localSheetId="1">ЛистКМ!$Y$7</definedName>
    <definedName name="KredTsel">ВыпадающиеСписки!$A$161:$A$178</definedName>
    <definedName name="LoadOSV" localSheetId="1">ЛистКМ!$L$4</definedName>
    <definedName name="NalichieNedvizimosti">ВыпадающиеСписки!$A$113:$A$114</definedName>
    <definedName name="NalogOsnVidDeyat" localSheetId="2">ВыпадающиеСписки!A70:A76</definedName>
    <definedName name="NalogOsnVidDeyat">ВыпадающиеСписки!$A$70:$A$76</definedName>
    <definedName name="NewFZ" localSheetId="2">ВыпадающиеСписки!$A$195</definedName>
    <definedName name="NotesToKM" localSheetId="1">ЛистКМ!$B$89</definedName>
    <definedName name="NotificationEnd" localSheetId="1">ЛистКМ!$AB$91</definedName>
    <definedName name="NotificationStart" localSheetId="1">ЛистКМ!$B$88</definedName>
    <definedName name="NuzenAudit">ВыпадающиеСписки!$A$110:$A$111</definedName>
    <definedName name="Obespech">ВыпадающиеСписки!$A$149:$A$159</definedName>
    <definedName name="OPIUPole2100" localSheetId="1">ЛистКМ!$L$132</definedName>
    <definedName name="OPIUPole2110" localSheetId="1">ЛистКМ!$L$130</definedName>
    <definedName name="OPIUPole2120" localSheetId="1">ЛистКМ!$L$131</definedName>
    <definedName name="OPIUPole2200" localSheetId="1">ЛистКМ!$L$135</definedName>
    <definedName name="OPIUPole2210" localSheetId="1">ЛистКМ!$L$133</definedName>
    <definedName name="OPIUPole2220" localSheetId="1">ЛистКМ!$L$134</definedName>
    <definedName name="OPIUPole2300" localSheetId="1">ЛистКМ!$L$141</definedName>
    <definedName name="OPIUPole2310" localSheetId="1">ЛистКМ!$L$136</definedName>
    <definedName name="OPIUPole2320" localSheetId="1">ЛистКМ!$L$137</definedName>
    <definedName name="OPIUPole2330" localSheetId="1">ЛистКМ!$L$138</definedName>
    <definedName name="OPIUPole2340" localSheetId="1">ЛистКМ!$L$139</definedName>
    <definedName name="OPIUPole2350" localSheetId="1">ЛистКМ!$L$140</definedName>
    <definedName name="OPIUPole2400" localSheetId="1">ЛистКМ!$L$146</definedName>
    <definedName name="OPIUPole2410" localSheetId="1">ЛистКМ!$L$142</definedName>
    <definedName name="OPIUPole2430" localSheetId="1">ЛистКМ!$L$143</definedName>
    <definedName name="OPIUPole2450" localSheetId="1">ЛистКМ!$L$144</definedName>
    <definedName name="OPIUPole2460" localSheetId="1">ЛистКМ!$L$145</definedName>
    <definedName name="OSB" localSheetId="1">ЛистКМ!$M$7</definedName>
    <definedName name="OsnRassh">OFFSET(ВыпадающиеСписки!$A$21,ВыпадающиеСписки!$J$20,0):OFFSET(ВыпадающиеСписки!$A$21,ВыпадающиеСписки!$K$20,0)</definedName>
    <definedName name="OsnVidD">ВыпадающиеСписки!$A$12:$A$19</definedName>
    <definedName name="PokupDeltaDZ" localSheetId="1">ЛистКМ!$P$36</definedName>
    <definedName name="PokupDeltaKZ" localSheetId="1">ЛистКМ!$R$36</definedName>
    <definedName name="PokupDolya" localSheetId="1">ЛистКМ!$F$36</definedName>
    <definedName name="PokupDZ" localSheetId="1">ЛистКМ!$L$36</definedName>
    <definedName name="PokupKZ" localSheetId="1">ЛистКМ!$N$36</definedName>
    <definedName name="PokupName" localSheetId="1">ЛистКМ!$B$36</definedName>
    <definedName name="PokupObyom" localSheetId="1">ЛистКМ!$I$36</definedName>
    <definedName name="PokupPredmet" localSheetId="1">ЛистКМ!$X$36</definedName>
    <definedName name="PokupUsloviya" localSheetId="1">ЛистКМ!$T$36</definedName>
    <definedName name="PostavDeltaDZ" localSheetId="1">ЛистКМ!$P$21</definedName>
    <definedName name="PostavDeltaKZ" localSheetId="1">ЛистКМ!$R$21</definedName>
    <definedName name="PostavDolya" localSheetId="1">ЛистКМ!$F$21</definedName>
    <definedName name="PostavDZ" localSheetId="1">ЛистКМ!$L$21</definedName>
    <definedName name="PostavKrup">ВыпадающиеСписки!$A$324:$A$329</definedName>
    <definedName name="PostavKZ" localSheetId="1">ЛистКМ!$N$21</definedName>
    <definedName name="PostavName" localSheetId="1">ЛистКМ!$B$21</definedName>
    <definedName name="PostavObyom" localSheetId="1">ЛистКМ!$I$21</definedName>
    <definedName name="PostavPredmet" localSheetId="1">ЛистКМ!$X$21</definedName>
    <definedName name="PostavUsloviya" localSheetId="1">ЛистКМ!$T$21</definedName>
    <definedName name="Prochie">ВыпадающиеСписки!$A$141:$A$147</definedName>
    <definedName name="ProdSummName" localSheetId="1">ЛистКМ!$B$56</definedName>
    <definedName name="RegulirovkaNadzor">ВыпадающиеСписки!$A$104:$A$108</definedName>
    <definedName name="SobstvCountry">ВыпадающиеСписки!$A$116:$A$119</definedName>
    <definedName name="SobstvEducation">ВыпадающиеСписки!$A$121:$A$127</definedName>
    <definedName name="SobstvFamily">ВыпадающиеСписки!$A$132:$A$136</definedName>
    <definedName name="SobstvOPF">ВыпадающиеСписки!$A$2:$A$9</definedName>
    <definedName name="SobstvRegBiznes">ВыпадающиеСписки!$A$101:$A$102</definedName>
    <definedName name="SobstvSex">ВыпадающиеСписки!$A$129:$A$130</definedName>
    <definedName name="SpisokDO">Справочник!$T$2:OFFSET(Справочник!$T$2,Справочник!$U$2,0)</definedName>
    <definedName name="SpisokGOSB">Справочник!$P$2:OFFSET(Справочник!$P$2,Справочник!$Q$2,0)</definedName>
    <definedName name="SpisokOSB">Справочник!$R$2:OFFSET(Справочник!$R$2,Справочник!$S$2,0)</definedName>
    <definedName name="StepenUpravleniya">ВыпадающиеСписки!$A$97:$A$99</definedName>
    <definedName name="TB" localSheetId="1">ЛистКМ!$E$7</definedName>
    <definedName name="ToKlientList" localSheetId="1">ЛистКМ!$B$4</definedName>
    <definedName name="ToKMList" localSheetId="14">ЛистКлиент!$F$3</definedName>
    <definedName name="Upravlenie">ВыпадающиеСписки!$A$206:$A$208</definedName>
    <definedName name="UvelichenieDoli">ВыпадающиеСписки!$A$90:$A$92</definedName>
    <definedName name="VSStart" localSheetId="2">ВыпадающиеСписки!A1</definedName>
    <definedName name="VtorRassh">OFFSET(ВыпадающиеСписки!$A$21,ВыпадающиеСписки!$N$20,0):OFFSET(ВыпадающиеСписки!$A$21,ВыпадающиеСписки!$O$20,0)</definedName>
    <definedName name="VtorVidD">ВыпадающиеСписки!$A$11:$A$19</definedName>
    <definedName name="Z_8169A5F9_2FF2_4913_BAC0_DD9E91CF18C7_.wvu.PrintArea" localSheetId="14" hidden="1">ЛистКлиент!$A$1:$Z$307</definedName>
    <definedName name="Z_8169A5F9_2FF2_4913_BAC0_DD9E91CF18C7_.wvu.Rows" localSheetId="14" hidden="1">ЛистКлиент!$113:$154,ЛистКлиент!$167:$173,ЛистКлиент!$228:$260</definedName>
    <definedName name="Z_8169A5F9_2FF2_4913_BAC0_DD9E91CF18C7_.wvu.Rows" localSheetId="1" hidden="1">ЛистКМ!$19:$48,ЛистКМ!$60:$61,ЛистКМ!$63:$66,ЛистКМ!$70:$72,ЛистКМ!$86:$86,ЛистКМ!$95:$95,ЛистКМ!$101:$101</definedName>
    <definedName name="ZaemOPF">ВыпадающиеСписки!$A$2:$A$8</definedName>
    <definedName name="ZalogodatelName">ВыпадающиеСписки!$A$210:$A$220</definedName>
    <definedName name="_xlnm.Print_Area" localSheetId="15">АнкетаПоручФЛ1!$A$1:$AB$58</definedName>
    <definedName name="_xlnm.Print_Area" localSheetId="24">АнкетаПоручФЛ10!$A$1:$AB$58</definedName>
    <definedName name="_xlnm.Print_Area" localSheetId="25">АнкетаПоручФЛ11!$A$1:$AB$58</definedName>
    <definedName name="_xlnm.Print_Area" localSheetId="26">АнкетаПоручФЛ12!$A$1:$AB$58</definedName>
    <definedName name="_xlnm.Print_Area" localSheetId="27">АнкетаПоручФЛ13!$A$1:$AB$58</definedName>
    <definedName name="_xlnm.Print_Area" localSheetId="28">АнкетаПоручФЛ14!$A$1:$AB$58</definedName>
    <definedName name="_xlnm.Print_Area" localSheetId="29">АнкетаПоручФЛ15!$A$1:$AB$58</definedName>
    <definedName name="_xlnm.Print_Area" localSheetId="30">АнкетаПоручФЛ16!$A$1:$AB$58</definedName>
    <definedName name="_xlnm.Print_Area" localSheetId="31">АнкетаПоручФЛ17!$A$1:$AB$61</definedName>
    <definedName name="_xlnm.Print_Area" localSheetId="32">АнкетаПоручФЛ18!$A$1:$AB$58</definedName>
    <definedName name="_xlnm.Print_Area" localSheetId="33">АнкетаПоручФЛ19!$A$1:$AB$58</definedName>
    <definedName name="_xlnm.Print_Area" localSheetId="16">АнкетаПоручФЛ2!$A$1:$AB$62</definedName>
    <definedName name="_xlnm.Print_Area" localSheetId="34">АнкетаПоручФЛ20!$A$1:$AB$58</definedName>
    <definedName name="_xlnm.Print_Area" localSheetId="17">АнкетаПоручФЛ3!$A$1:$AB$58</definedName>
    <definedName name="_xlnm.Print_Area" localSheetId="18">АнкетаПоручФЛ4!$A$1:$AB$60</definedName>
    <definedName name="_xlnm.Print_Area" localSheetId="19">АнкетаПоручФЛ5!$A$1:$AB$61</definedName>
    <definedName name="_xlnm.Print_Area" localSheetId="20">АнкетаПоручФЛ6!$A$1:$AB$58</definedName>
    <definedName name="_xlnm.Print_Area" localSheetId="21">АнкетаПоручФЛ7!$A$1:$AB$58</definedName>
    <definedName name="_xlnm.Print_Area" localSheetId="22">АнкетаПоручФЛ8!$A$1:$AB$62</definedName>
    <definedName name="_xlnm.Print_Area" localSheetId="23">АнкетаПоручФЛ9!$A$1:$AB$68</definedName>
    <definedName name="_xlnm.Print_Area" localSheetId="60">АнкетаТретьеФЛ1!$A$1:$AB$58</definedName>
    <definedName name="_xlnm.Print_Area" localSheetId="61">АнкетаТретьеФЛ2!$A$1:$AB$61</definedName>
    <definedName name="_xlnm.Print_Area" localSheetId="62">АнкетаТретьеФЛ3!$A$1:$AB$58</definedName>
    <definedName name="_xlnm.Print_Area" localSheetId="63">АнкетаТретьеФЛ4!$A$1:$AB$58</definedName>
    <definedName name="_xlnm.Print_Area" localSheetId="64">АнкетаТретьеФЛ5!$A$1:$AB$58</definedName>
    <definedName name="_xlnm.Print_Area" localSheetId="14">ЛистКлиент!$A$1:$Z$307</definedName>
  </definedNames>
  <calcPr calcId="145621"/>
  <customWorkbookViews>
    <customWorkbookView name="ssss" guid="{8169A5F9-2FF2-4913-BAC0-DD9E91CF18C7}" maximized="1" windowWidth="1596" windowHeight="675" activeSheetId="2"/>
  </customWorkbookViews>
</workbook>
</file>

<file path=xl/calcChain.xml><?xml version="1.0" encoding="utf-8"?>
<calcChain xmlns="http://schemas.openxmlformats.org/spreadsheetml/2006/main">
  <c r="F135" i="2" l="1"/>
  <c r="B56" i="5"/>
  <c r="Q139" i="61" l="1"/>
  <c r="Q138" i="61"/>
  <c r="O138" i="61"/>
  <c r="Q139" i="60"/>
  <c r="Q138" i="60"/>
  <c r="O138" i="60"/>
  <c r="Q139" i="59"/>
  <c r="Q138" i="59"/>
  <c r="O138" i="59"/>
  <c r="Q139" i="58"/>
  <c r="Q138" i="58"/>
  <c r="O138" i="58"/>
  <c r="Q139" i="53"/>
  <c r="Q138" i="53"/>
  <c r="O138" i="53"/>
  <c r="Q139" i="52"/>
  <c r="Q138" i="52"/>
  <c r="O138" i="52"/>
  <c r="Q139" i="51"/>
  <c r="Q138" i="51"/>
  <c r="O138" i="51"/>
  <c r="Q139" i="50"/>
  <c r="Q138" i="50"/>
  <c r="O138" i="50"/>
  <c r="Q139" i="49"/>
  <c r="Q138" i="49"/>
  <c r="O138" i="49"/>
  <c r="Q139" i="48"/>
  <c r="Q138" i="48"/>
  <c r="O138" i="48"/>
  <c r="Q139" i="47"/>
  <c r="Q138" i="47"/>
  <c r="O138" i="47"/>
  <c r="Q139" i="46"/>
  <c r="Q138" i="46"/>
  <c r="O138" i="46"/>
  <c r="Q139" i="45"/>
  <c r="Q138" i="45"/>
  <c r="O138" i="45"/>
  <c r="Q139" i="44"/>
  <c r="Q138" i="44"/>
  <c r="O138" i="44"/>
  <c r="Q139" i="43"/>
  <c r="Q138" i="43"/>
  <c r="O138" i="43"/>
  <c r="Q139" i="42"/>
  <c r="Q138" i="42"/>
  <c r="O138" i="42"/>
  <c r="Q139" i="41"/>
  <c r="Q138" i="41"/>
  <c r="O138" i="41"/>
  <c r="Q139" i="40"/>
  <c r="Q138" i="40"/>
  <c r="O138" i="40"/>
  <c r="Q139" i="39"/>
  <c r="Q138" i="39"/>
  <c r="O138" i="39"/>
  <c r="Q139" i="38"/>
  <c r="Q138" i="38"/>
  <c r="O138" i="38"/>
  <c r="Q139" i="37"/>
  <c r="Q138" i="37"/>
  <c r="O138" i="37"/>
  <c r="Q139" i="36"/>
  <c r="Q138" i="36"/>
  <c r="O138" i="36"/>
  <c r="Q139" i="35"/>
  <c r="Q138" i="35"/>
  <c r="O138" i="35"/>
  <c r="Q139" i="34"/>
  <c r="Q138" i="34"/>
  <c r="O138" i="34"/>
  <c r="Q139" i="33" l="1"/>
  <c r="Q138" i="33"/>
  <c r="O138" i="33"/>
  <c r="W55" i="62" l="1"/>
  <c r="W54" i="62"/>
  <c r="W53" i="62"/>
  <c r="W55" i="63"/>
  <c r="W54" i="63"/>
  <c r="W53" i="63"/>
  <c r="W55" i="64"/>
  <c r="W54" i="64"/>
  <c r="W53" i="64"/>
  <c r="W55" i="65"/>
  <c r="W54" i="65"/>
  <c r="W53" i="65"/>
  <c r="W55" i="66"/>
  <c r="W54" i="66"/>
  <c r="W53" i="66"/>
  <c r="W55" i="32"/>
  <c r="W54" i="32"/>
  <c r="W53" i="32"/>
  <c r="W55" i="31"/>
  <c r="W54" i="31"/>
  <c r="W53" i="31"/>
  <c r="W55" i="30"/>
  <c r="W54" i="30"/>
  <c r="W53" i="30"/>
  <c r="W55" i="29"/>
  <c r="W54" i="29"/>
  <c r="W53" i="29"/>
  <c r="W55" i="28"/>
  <c r="W54" i="28"/>
  <c r="W53" i="28"/>
  <c r="W55" i="27"/>
  <c r="W54" i="27"/>
  <c r="W53" i="27"/>
  <c r="W55" i="26"/>
  <c r="W54" i="26"/>
  <c r="W53" i="26"/>
  <c r="W55" i="25"/>
  <c r="W54" i="25"/>
  <c r="W53" i="25"/>
  <c r="W55" i="24"/>
  <c r="W54" i="24"/>
  <c r="W53" i="24"/>
  <c r="W55" i="23"/>
  <c r="W54" i="23"/>
  <c r="W53" i="23"/>
  <c r="W55" i="22"/>
  <c r="W54" i="22"/>
  <c r="W53" i="22"/>
  <c r="W55" i="21"/>
  <c r="W54" i="21"/>
  <c r="W53" i="21"/>
  <c r="W55" i="20"/>
  <c r="W54" i="20"/>
  <c r="W53" i="20"/>
  <c r="W55" i="19"/>
  <c r="W54" i="19"/>
  <c r="W53" i="19"/>
  <c r="W55" i="18"/>
  <c r="W54" i="18"/>
  <c r="W53" i="18"/>
  <c r="W55" i="17"/>
  <c r="W54" i="17"/>
  <c r="W53" i="17"/>
  <c r="W55" i="16"/>
  <c r="W54" i="16"/>
  <c r="W53" i="16"/>
  <c r="W55" i="15"/>
  <c r="W54" i="15"/>
  <c r="W53" i="15"/>
  <c r="W55" i="14"/>
  <c r="W54" i="14"/>
  <c r="W53" i="14"/>
  <c r="W35" i="66" l="1"/>
  <c r="W34" i="66"/>
  <c r="W33" i="66"/>
  <c r="A32" i="66"/>
  <c r="A31" i="66"/>
  <c r="B17" i="66"/>
  <c r="M11" i="66"/>
  <c r="M10" i="66"/>
  <c r="M9" i="66"/>
  <c r="M8" i="66"/>
  <c r="M7" i="66"/>
  <c r="W35" i="65"/>
  <c r="W34" i="65"/>
  <c r="W33" i="65"/>
  <c r="A32" i="65"/>
  <c r="A31" i="65"/>
  <c r="B17" i="65"/>
  <c r="M11" i="65"/>
  <c r="M10" i="65"/>
  <c r="M9" i="65"/>
  <c r="M8" i="65"/>
  <c r="M7" i="65"/>
  <c r="W35" i="64"/>
  <c r="W34" i="64"/>
  <c r="W33" i="64"/>
  <c r="A32" i="64"/>
  <c r="A31" i="64"/>
  <c r="B17" i="64"/>
  <c r="M11" i="64"/>
  <c r="M10" i="64"/>
  <c r="M9" i="64"/>
  <c r="M8" i="64"/>
  <c r="M7" i="64"/>
  <c r="W35" i="63"/>
  <c r="W34" i="63"/>
  <c r="W33" i="63"/>
  <c r="A32" i="63"/>
  <c r="A31" i="63"/>
  <c r="B17" i="63"/>
  <c r="M11" i="63"/>
  <c r="M10" i="63"/>
  <c r="M9" i="63"/>
  <c r="M8" i="63"/>
  <c r="M7" i="63"/>
  <c r="W35" i="62"/>
  <c r="W34" i="62"/>
  <c r="W33" i="62"/>
  <c r="A32" i="62"/>
  <c r="A31" i="62"/>
  <c r="B17" i="62"/>
  <c r="M11" i="62"/>
  <c r="M10" i="62"/>
  <c r="M9" i="62"/>
  <c r="M8" i="62"/>
  <c r="M7" i="62"/>
  <c r="O113" i="61"/>
  <c r="AE104" i="61"/>
  <c r="AD104" i="61" s="1"/>
  <c r="AD115" i="61" s="1"/>
  <c r="AE103" i="61"/>
  <c r="AD103" i="61"/>
  <c r="B102" i="61"/>
  <c r="X87" i="61"/>
  <c r="B86" i="61"/>
  <c r="B85" i="61"/>
  <c r="B84" i="61"/>
  <c r="B83" i="61"/>
  <c r="B82" i="61"/>
  <c r="X69" i="61"/>
  <c r="B68" i="61"/>
  <c r="B67" i="61"/>
  <c r="B66" i="61"/>
  <c r="B65" i="61"/>
  <c r="B64" i="61"/>
  <c r="B51" i="61"/>
  <c r="B50" i="61"/>
  <c r="M16" i="61"/>
  <c r="M15" i="61"/>
  <c r="M11" i="61"/>
  <c r="M10" i="61"/>
  <c r="M9" i="61"/>
  <c r="M8" i="61"/>
  <c r="M7" i="61"/>
  <c r="O113" i="60"/>
  <c r="AE104" i="60"/>
  <c r="AD104" i="60"/>
  <c r="AE103" i="60"/>
  <c r="AD103" i="60"/>
  <c r="AD115" i="60" s="1"/>
  <c r="B102" i="60"/>
  <c r="X87" i="60"/>
  <c r="B86" i="60"/>
  <c r="B85" i="60"/>
  <c r="B84" i="60"/>
  <c r="B83" i="60"/>
  <c r="B82" i="60"/>
  <c r="X69" i="60"/>
  <c r="B68" i="60"/>
  <c r="B67" i="60"/>
  <c r="B66" i="60"/>
  <c r="B65" i="60"/>
  <c r="B64" i="60"/>
  <c r="B51" i="60"/>
  <c r="B50" i="60"/>
  <c r="M16" i="60"/>
  <c r="M15" i="60"/>
  <c r="M11" i="60"/>
  <c r="M10" i="60"/>
  <c r="M9" i="60"/>
  <c r="M8" i="60"/>
  <c r="M7" i="60"/>
  <c r="O113" i="59"/>
  <c r="AE104" i="59"/>
  <c r="AD104" i="59"/>
  <c r="AE103" i="59"/>
  <c r="AD103" i="59"/>
  <c r="AD115" i="59" s="1"/>
  <c r="B102" i="59"/>
  <c r="X87" i="59"/>
  <c r="B86" i="59"/>
  <c r="B85" i="59"/>
  <c r="B84" i="59"/>
  <c r="B83" i="59"/>
  <c r="B82" i="59"/>
  <c r="X69" i="59"/>
  <c r="B68" i="59"/>
  <c r="B67" i="59"/>
  <c r="B66" i="59"/>
  <c r="B65" i="59"/>
  <c r="B64" i="59"/>
  <c r="B51" i="59"/>
  <c r="B50" i="59"/>
  <c r="M16" i="59"/>
  <c r="M15" i="59"/>
  <c r="M11" i="59"/>
  <c r="M10" i="59"/>
  <c r="M9" i="59"/>
  <c r="M8" i="59"/>
  <c r="M7" i="59"/>
  <c r="O113" i="58"/>
  <c r="AE104" i="58"/>
  <c r="AD104" i="58"/>
  <c r="AE103" i="58"/>
  <c r="AD103" i="58"/>
  <c r="AD115" i="58" s="1"/>
  <c r="B102" i="58"/>
  <c r="X87" i="58"/>
  <c r="B86" i="58"/>
  <c r="B85" i="58"/>
  <c r="B84" i="58"/>
  <c r="B83" i="58"/>
  <c r="B82" i="58"/>
  <c r="X69" i="58"/>
  <c r="B68" i="58"/>
  <c r="B67" i="58"/>
  <c r="B66" i="58"/>
  <c r="B65" i="58"/>
  <c r="B64" i="58"/>
  <c r="B51" i="58"/>
  <c r="B50" i="58"/>
  <c r="M16" i="58"/>
  <c r="M15" i="58"/>
  <c r="M11" i="58"/>
  <c r="M10" i="58"/>
  <c r="M9" i="58"/>
  <c r="M8" i="58"/>
  <c r="M7" i="58"/>
  <c r="O113" i="53"/>
  <c r="AE104" i="53"/>
  <c r="AD104" i="53"/>
  <c r="AE103" i="53"/>
  <c r="AD103" i="53"/>
  <c r="AD115" i="53" s="1"/>
  <c r="B102" i="53"/>
  <c r="X87" i="53"/>
  <c r="B86" i="53"/>
  <c r="B85" i="53"/>
  <c r="B84" i="53"/>
  <c r="B83" i="53"/>
  <c r="B82" i="53"/>
  <c r="X69" i="53"/>
  <c r="B68" i="53"/>
  <c r="B67" i="53"/>
  <c r="B66" i="53"/>
  <c r="B65" i="53"/>
  <c r="B64" i="53"/>
  <c r="B51" i="53"/>
  <c r="B50" i="53"/>
  <c r="M16" i="53"/>
  <c r="M15" i="53"/>
  <c r="M11" i="53"/>
  <c r="M10" i="53"/>
  <c r="M9" i="53"/>
  <c r="M8" i="53"/>
  <c r="M7" i="53"/>
  <c r="O113" i="52"/>
  <c r="AE104" i="52"/>
  <c r="AD104" i="52"/>
  <c r="AE103" i="52"/>
  <c r="AD103" i="52"/>
  <c r="AD115" i="52" s="1"/>
  <c r="B102" i="52"/>
  <c r="X87" i="52"/>
  <c r="B86" i="52"/>
  <c r="B85" i="52"/>
  <c r="B84" i="52"/>
  <c r="B83" i="52"/>
  <c r="B82" i="52"/>
  <c r="X69" i="52"/>
  <c r="B68" i="52"/>
  <c r="B67" i="52"/>
  <c r="B66" i="52"/>
  <c r="B65" i="52"/>
  <c r="B64" i="52"/>
  <c r="B51" i="52"/>
  <c r="B50" i="52"/>
  <c r="M16" i="52"/>
  <c r="M15" i="52"/>
  <c r="M11" i="52"/>
  <c r="M10" i="52"/>
  <c r="M9" i="52"/>
  <c r="M8" i="52"/>
  <c r="M7" i="52"/>
  <c r="O113" i="51"/>
  <c r="AE104" i="51"/>
  <c r="AD104" i="51"/>
  <c r="AE103" i="51"/>
  <c r="AD103" i="51"/>
  <c r="AD115" i="51" s="1"/>
  <c r="B102" i="51"/>
  <c r="X87" i="51"/>
  <c r="B86" i="51"/>
  <c r="B85" i="51"/>
  <c r="B84" i="51"/>
  <c r="B83" i="51"/>
  <c r="B82" i="51"/>
  <c r="X69" i="51"/>
  <c r="B68" i="51"/>
  <c r="B67" i="51"/>
  <c r="B66" i="51"/>
  <c r="B65" i="51"/>
  <c r="B64" i="51"/>
  <c r="B51" i="51"/>
  <c r="B50" i="51"/>
  <c r="M16" i="51"/>
  <c r="M15" i="51"/>
  <c r="M11" i="51"/>
  <c r="M10" i="51"/>
  <c r="M9" i="51"/>
  <c r="M8" i="51"/>
  <c r="M7" i="51"/>
  <c r="O113" i="50"/>
  <c r="AE104" i="50"/>
  <c r="AD104" i="50"/>
  <c r="AE103" i="50"/>
  <c r="AD103" i="50"/>
  <c r="AD115" i="50" s="1"/>
  <c r="B102" i="50"/>
  <c r="X87" i="50"/>
  <c r="B86" i="50"/>
  <c r="B85" i="50"/>
  <c r="B84" i="50"/>
  <c r="B83" i="50"/>
  <c r="B82" i="50"/>
  <c r="X69" i="50"/>
  <c r="B68" i="50"/>
  <c r="B67" i="50"/>
  <c r="B66" i="50"/>
  <c r="B65" i="50"/>
  <c r="B64" i="50"/>
  <c r="B51" i="50"/>
  <c r="B50" i="50"/>
  <c r="M16" i="50"/>
  <c r="M15" i="50"/>
  <c r="M11" i="50"/>
  <c r="M10" i="50"/>
  <c r="M9" i="50"/>
  <c r="M8" i="50"/>
  <c r="M7" i="50"/>
  <c r="O113" i="49"/>
  <c r="AE104" i="49"/>
  <c r="AD104" i="49"/>
  <c r="AE103" i="49"/>
  <c r="AD103" i="49"/>
  <c r="AD115" i="49" s="1"/>
  <c r="B102" i="49"/>
  <c r="X87" i="49"/>
  <c r="B86" i="49"/>
  <c r="B85" i="49"/>
  <c r="B84" i="49"/>
  <c r="B83" i="49"/>
  <c r="B82" i="49"/>
  <c r="X69" i="49"/>
  <c r="B68" i="49"/>
  <c r="B67" i="49"/>
  <c r="B66" i="49"/>
  <c r="B65" i="49"/>
  <c r="B64" i="49"/>
  <c r="B51" i="49"/>
  <c r="B50" i="49"/>
  <c r="M16" i="49"/>
  <c r="M15" i="49"/>
  <c r="M11" i="49"/>
  <c r="M10" i="49"/>
  <c r="M9" i="49"/>
  <c r="M8" i="49"/>
  <c r="M7" i="49"/>
  <c r="O113" i="48"/>
  <c r="AE104" i="48"/>
  <c r="AD104" i="48"/>
  <c r="AE103" i="48"/>
  <c r="AD103" i="48"/>
  <c r="AD115" i="48" s="1"/>
  <c r="B102" i="48"/>
  <c r="X87" i="48"/>
  <c r="B86" i="48"/>
  <c r="B85" i="48"/>
  <c r="B84" i="48"/>
  <c r="B83" i="48"/>
  <c r="B82" i="48"/>
  <c r="X69" i="48"/>
  <c r="B68" i="48"/>
  <c r="B67" i="48"/>
  <c r="B66" i="48"/>
  <c r="B65" i="48"/>
  <c r="B64" i="48"/>
  <c r="B51" i="48"/>
  <c r="B50" i="48"/>
  <c r="M16" i="48"/>
  <c r="M15" i="48"/>
  <c r="M11" i="48"/>
  <c r="M10" i="48"/>
  <c r="M9" i="48"/>
  <c r="M8" i="48"/>
  <c r="M7" i="48"/>
  <c r="O113" i="47"/>
  <c r="AE104" i="47"/>
  <c r="AD104" i="47"/>
  <c r="AE103" i="47"/>
  <c r="AD103" i="47"/>
  <c r="AD115" i="47" s="1"/>
  <c r="B102" i="47"/>
  <c r="X87" i="47"/>
  <c r="B86" i="47"/>
  <c r="B85" i="47"/>
  <c r="B84" i="47"/>
  <c r="B83" i="47"/>
  <c r="B82" i="47"/>
  <c r="X69" i="47"/>
  <c r="B68" i="47"/>
  <c r="B67" i="47"/>
  <c r="B66" i="47"/>
  <c r="B65" i="47"/>
  <c r="B64" i="47"/>
  <c r="B51" i="47"/>
  <c r="B50" i="47"/>
  <c r="M16" i="47"/>
  <c r="M15" i="47"/>
  <c r="M11" i="47"/>
  <c r="M10" i="47"/>
  <c r="M9" i="47"/>
  <c r="M8" i="47"/>
  <c r="M7" i="47"/>
  <c r="O113" i="46"/>
  <c r="AE104" i="46"/>
  <c r="AD104" i="46"/>
  <c r="AE103" i="46"/>
  <c r="AD103" i="46"/>
  <c r="AD115" i="46" s="1"/>
  <c r="B102" i="46"/>
  <c r="X87" i="46"/>
  <c r="B86" i="46"/>
  <c r="B85" i="46"/>
  <c r="B84" i="46"/>
  <c r="B83" i="46"/>
  <c r="B82" i="46"/>
  <c r="X69" i="46"/>
  <c r="B68" i="46"/>
  <c r="B67" i="46"/>
  <c r="B66" i="46"/>
  <c r="B65" i="46"/>
  <c r="B64" i="46"/>
  <c r="B51" i="46"/>
  <c r="B50" i="46"/>
  <c r="M16" i="46"/>
  <c r="M15" i="46"/>
  <c r="M11" i="46"/>
  <c r="M10" i="46"/>
  <c r="M9" i="46"/>
  <c r="M8" i="46"/>
  <c r="M7" i="46"/>
  <c r="O113" i="45"/>
  <c r="AE104" i="45"/>
  <c r="AD104" i="45"/>
  <c r="AE103" i="45"/>
  <c r="AD103" i="45"/>
  <c r="AD115" i="45" s="1"/>
  <c r="B102" i="45"/>
  <c r="X87" i="45"/>
  <c r="B86" i="45"/>
  <c r="B85" i="45"/>
  <c r="B84" i="45"/>
  <c r="B83" i="45"/>
  <c r="B82" i="45"/>
  <c r="X69" i="45"/>
  <c r="B68" i="45"/>
  <c r="B67" i="45"/>
  <c r="B66" i="45"/>
  <c r="B65" i="45"/>
  <c r="B64" i="45"/>
  <c r="B51" i="45"/>
  <c r="B50" i="45"/>
  <c r="M16" i="45"/>
  <c r="M15" i="45"/>
  <c r="M11" i="45"/>
  <c r="M10" i="45"/>
  <c r="M9" i="45"/>
  <c r="M8" i="45"/>
  <c r="M7" i="45"/>
  <c r="O113" i="44"/>
  <c r="AE104" i="44"/>
  <c r="AD104" i="44"/>
  <c r="AE103" i="44"/>
  <c r="AD103" i="44" s="1"/>
  <c r="AD115" i="44" s="1"/>
  <c r="B102" i="44"/>
  <c r="X87" i="44"/>
  <c r="B86" i="44"/>
  <c r="B85" i="44"/>
  <c r="B84" i="44"/>
  <c r="B83" i="44"/>
  <c r="B82" i="44"/>
  <c r="X69" i="44"/>
  <c r="B68" i="44"/>
  <c r="B67" i="44"/>
  <c r="B66" i="44"/>
  <c r="B65" i="44"/>
  <c r="B64" i="44"/>
  <c r="B51" i="44"/>
  <c r="B50" i="44"/>
  <c r="M16" i="44"/>
  <c r="M15" i="44"/>
  <c r="M11" i="44"/>
  <c r="M10" i="44"/>
  <c r="M9" i="44"/>
  <c r="M8" i="44"/>
  <c r="M7" i="44"/>
  <c r="O113" i="43"/>
  <c r="AE104" i="43"/>
  <c r="AD104" i="43" s="1"/>
  <c r="AD115" i="43" s="1"/>
  <c r="AE103" i="43"/>
  <c r="AD103" i="43"/>
  <c r="B102" i="43"/>
  <c r="X87" i="43"/>
  <c r="B86" i="43"/>
  <c r="B85" i="43"/>
  <c r="B84" i="43"/>
  <c r="B83" i="43"/>
  <c r="B82" i="43"/>
  <c r="X69" i="43"/>
  <c r="B68" i="43"/>
  <c r="B67" i="43"/>
  <c r="B66" i="43"/>
  <c r="B65" i="43"/>
  <c r="B64" i="43"/>
  <c r="B51" i="43"/>
  <c r="B50" i="43"/>
  <c r="M16" i="43"/>
  <c r="M15" i="43"/>
  <c r="M11" i="43"/>
  <c r="M10" i="43"/>
  <c r="M9" i="43"/>
  <c r="M8" i="43"/>
  <c r="M7" i="43"/>
  <c r="O113" i="42"/>
  <c r="AE104" i="42"/>
  <c r="AD104" i="42"/>
  <c r="AE103" i="42"/>
  <c r="AD103" i="42" s="1"/>
  <c r="AD115" i="42" s="1"/>
  <c r="B102" i="42"/>
  <c r="X87" i="42"/>
  <c r="B86" i="42"/>
  <c r="B85" i="42"/>
  <c r="B84" i="42"/>
  <c r="B83" i="42"/>
  <c r="B82" i="42"/>
  <c r="X69" i="42"/>
  <c r="B68" i="42"/>
  <c r="B67" i="42"/>
  <c r="B66" i="42"/>
  <c r="B65" i="42"/>
  <c r="B64" i="42"/>
  <c r="B51" i="42"/>
  <c r="B50" i="42"/>
  <c r="M16" i="42"/>
  <c r="M15" i="42"/>
  <c r="M11" i="42"/>
  <c r="M10" i="42"/>
  <c r="M9" i="42"/>
  <c r="M8" i="42"/>
  <c r="M7" i="42"/>
  <c r="O113" i="41"/>
  <c r="AE104" i="41"/>
  <c r="AD104" i="41" s="1"/>
  <c r="AD115" i="41" s="1"/>
  <c r="AE103" i="41"/>
  <c r="AD103" i="41"/>
  <c r="B102" i="41"/>
  <c r="X87" i="41"/>
  <c r="B86" i="41"/>
  <c r="B85" i="41"/>
  <c r="B84" i="41"/>
  <c r="B83" i="41"/>
  <c r="B82" i="41"/>
  <c r="X69" i="41"/>
  <c r="B68" i="41"/>
  <c r="B67" i="41"/>
  <c r="B66" i="41"/>
  <c r="B65" i="41"/>
  <c r="B64" i="41"/>
  <c r="B51" i="41"/>
  <c r="B50" i="41"/>
  <c r="M16" i="41"/>
  <c r="M15" i="41"/>
  <c r="M11" i="41"/>
  <c r="M10" i="41"/>
  <c r="M9" i="41"/>
  <c r="M8" i="41"/>
  <c r="M7" i="41"/>
  <c r="O113" i="40"/>
  <c r="AE104" i="40"/>
  <c r="AD104" i="40"/>
  <c r="AE103" i="40"/>
  <c r="AD103" i="40" s="1"/>
  <c r="AD115" i="40" s="1"/>
  <c r="B102" i="40"/>
  <c r="X87" i="40"/>
  <c r="B86" i="40"/>
  <c r="B85" i="40"/>
  <c r="B84" i="40"/>
  <c r="B83" i="40"/>
  <c r="B82" i="40"/>
  <c r="X69" i="40"/>
  <c r="B68" i="40"/>
  <c r="B67" i="40"/>
  <c r="B66" i="40"/>
  <c r="B65" i="40"/>
  <c r="B64" i="40"/>
  <c r="B51" i="40"/>
  <c r="B50" i="40"/>
  <c r="M16" i="40"/>
  <c r="M15" i="40"/>
  <c r="M11" i="40"/>
  <c r="M10" i="40"/>
  <c r="M9" i="40"/>
  <c r="M8" i="40"/>
  <c r="M7" i="40"/>
  <c r="O113" i="39"/>
  <c r="AE104" i="39"/>
  <c r="AD104" i="39" s="1"/>
  <c r="AD115" i="39" s="1"/>
  <c r="AE103" i="39"/>
  <c r="AD103" i="39"/>
  <c r="B102" i="39"/>
  <c r="X87" i="39"/>
  <c r="B86" i="39"/>
  <c r="B85" i="39"/>
  <c r="B84" i="39"/>
  <c r="B83" i="39"/>
  <c r="B82" i="39"/>
  <c r="X69" i="39"/>
  <c r="B68" i="39"/>
  <c r="B67" i="39"/>
  <c r="B66" i="39"/>
  <c r="B65" i="39"/>
  <c r="B64" i="39"/>
  <c r="B51" i="39"/>
  <c r="B50" i="39"/>
  <c r="M16" i="39"/>
  <c r="M15" i="39"/>
  <c r="M11" i="39"/>
  <c r="M10" i="39"/>
  <c r="M9" i="39"/>
  <c r="M8" i="39"/>
  <c r="M7" i="39"/>
  <c r="O113" i="38"/>
  <c r="AE104" i="38"/>
  <c r="AD104" i="38"/>
  <c r="AE103" i="38"/>
  <c r="AD103" i="38" s="1"/>
  <c r="AD115" i="38" s="1"/>
  <c r="B102" i="38"/>
  <c r="X87" i="38"/>
  <c r="B86" i="38"/>
  <c r="B85" i="38"/>
  <c r="B84" i="38"/>
  <c r="B83" i="38"/>
  <c r="B82" i="38"/>
  <c r="X69" i="38"/>
  <c r="B68" i="38"/>
  <c r="B67" i="38"/>
  <c r="B66" i="38"/>
  <c r="B65" i="38"/>
  <c r="B64" i="38"/>
  <c r="B51" i="38"/>
  <c r="B50" i="38"/>
  <c r="M16" i="38"/>
  <c r="M15" i="38"/>
  <c r="M11" i="38"/>
  <c r="M10" i="38"/>
  <c r="M9" i="38"/>
  <c r="M8" i="38"/>
  <c r="M7" i="38"/>
  <c r="O113" i="37"/>
  <c r="AE104" i="37"/>
  <c r="AD104" i="37" s="1"/>
  <c r="AD115" i="37" s="1"/>
  <c r="AE103" i="37"/>
  <c r="AD103" i="37"/>
  <c r="B102" i="37"/>
  <c r="X87" i="37"/>
  <c r="B86" i="37"/>
  <c r="B85" i="37"/>
  <c r="B84" i="37"/>
  <c r="B83" i="37"/>
  <c r="B82" i="37"/>
  <c r="X69" i="37"/>
  <c r="B68" i="37"/>
  <c r="B67" i="37"/>
  <c r="B66" i="37"/>
  <c r="B65" i="37"/>
  <c r="B64" i="37"/>
  <c r="B51" i="37"/>
  <c r="B50" i="37"/>
  <c r="M16" i="37"/>
  <c r="M15" i="37"/>
  <c r="M11" i="37"/>
  <c r="M10" i="37"/>
  <c r="M9" i="37"/>
  <c r="M8" i="37"/>
  <c r="M7" i="37"/>
  <c r="O113" i="36"/>
  <c r="AE104" i="36"/>
  <c r="AD104" i="36"/>
  <c r="AE103" i="36"/>
  <c r="AD103" i="36" s="1"/>
  <c r="AD115" i="36" s="1"/>
  <c r="B102" i="36"/>
  <c r="X87" i="36"/>
  <c r="B86" i="36"/>
  <c r="B85" i="36"/>
  <c r="B84" i="36"/>
  <c r="B83" i="36"/>
  <c r="B82" i="36"/>
  <c r="X69" i="36"/>
  <c r="B68" i="36"/>
  <c r="B67" i="36"/>
  <c r="B66" i="36"/>
  <c r="B65" i="36"/>
  <c r="B64" i="36"/>
  <c r="B51" i="36"/>
  <c r="B50" i="36"/>
  <c r="M16" i="36"/>
  <c r="M15" i="36"/>
  <c r="M11" i="36"/>
  <c r="M10" i="36"/>
  <c r="M9" i="36"/>
  <c r="M8" i="36"/>
  <c r="M7" i="36"/>
  <c r="O113" i="35"/>
  <c r="AE104" i="35"/>
  <c r="AD104" i="35" s="1"/>
  <c r="AD115" i="35" s="1"/>
  <c r="AE103" i="35"/>
  <c r="AD103" i="35"/>
  <c r="B102" i="35"/>
  <c r="X87" i="35"/>
  <c r="B86" i="35"/>
  <c r="B85" i="35"/>
  <c r="B84" i="35"/>
  <c r="B83" i="35"/>
  <c r="B82" i="35"/>
  <c r="X69" i="35"/>
  <c r="B68" i="35"/>
  <c r="B67" i="35"/>
  <c r="B66" i="35"/>
  <c r="B65" i="35"/>
  <c r="B64" i="35"/>
  <c r="B51" i="35"/>
  <c r="B50" i="35"/>
  <c r="M16" i="35"/>
  <c r="M15" i="35"/>
  <c r="M11" i="35"/>
  <c r="M10" i="35"/>
  <c r="M9" i="35"/>
  <c r="M8" i="35"/>
  <c r="M7" i="35"/>
  <c r="O113" i="34"/>
  <c r="AE104" i="34"/>
  <c r="AD104" i="34"/>
  <c r="AE103" i="34"/>
  <c r="AD103" i="34" s="1"/>
  <c r="AD115" i="34" s="1"/>
  <c r="B102" i="34"/>
  <c r="X87" i="34"/>
  <c r="B86" i="34"/>
  <c r="B85" i="34"/>
  <c r="B84" i="34"/>
  <c r="B83" i="34"/>
  <c r="B82" i="34"/>
  <c r="X69" i="34"/>
  <c r="B68" i="34"/>
  <c r="B67" i="34"/>
  <c r="B66" i="34"/>
  <c r="B65" i="34"/>
  <c r="B64" i="34"/>
  <c r="B51" i="34"/>
  <c r="B50" i="34"/>
  <c r="M16" i="34"/>
  <c r="M15" i="34"/>
  <c r="M11" i="34"/>
  <c r="M10" i="34"/>
  <c r="M9" i="34"/>
  <c r="M8" i="34"/>
  <c r="M7" i="34"/>
  <c r="AD115" i="33"/>
  <c r="Q114" i="33"/>
  <c r="Q113" i="33"/>
  <c r="O113" i="33"/>
  <c r="AE104" i="33"/>
  <c r="AD104" i="33"/>
  <c r="AE103" i="33"/>
  <c r="AD103" i="33"/>
  <c r="B102" i="33"/>
  <c r="X87" i="33"/>
  <c r="B86" i="33"/>
  <c r="B85" i="33"/>
  <c r="B84" i="33"/>
  <c r="B83" i="33"/>
  <c r="B82" i="33"/>
  <c r="X69" i="33"/>
  <c r="B68" i="33"/>
  <c r="B67" i="33"/>
  <c r="B66" i="33"/>
  <c r="B65" i="33"/>
  <c r="B64" i="33"/>
  <c r="B51" i="33"/>
  <c r="B50" i="33"/>
  <c r="M16" i="33"/>
  <c r="M15" i="33"/>
  <c r="M11" i="33"/>
  <c r="M10" i="33"/>
  <c r="M9" i="33"/>
  <c r="M8" i="33"/>
  <c r="M7" i="33"/>
  <c r="W35" i="32"/>
  <c r="W34" i="32"/>
  <c r="W33" i="32"/>
  <c r="A32" i="32"/>
  <c r="A31" i="32"/>
  <c r="B17" i="32"/>
  <c r="M11" i="32"/>
  <c r="M10" i="32"/>
  <c r="M9" i="32"/>
  <c r="M8" i="32"/>
  <c r="M7" i="32"/>
  <c r="W35" i="31"/>
  <c r="W34" i="31"/>
  <c r="W33" i="31"/>
  <c r="A32" i="31"/>
  <c r="A31" i="31"/>
  <c r="B17" i="31"/>
  <c r="M11" i="31"/>
  <c r="M10" i="31"/>
  <c r="M9" i="31"/>
  <c r="M8" i="31"/>
  <c r="M7" i="31"/>
  <c r="W35" i="30"/>
  <c r="W34" i="30"/>
  <c r="W33" i="30"/>
  <c r="A32" i="30"/>
  <c r="A31" i="30"/>
  <c r="B17" i="30"/>
  <c r="M11" i="30"/>
  <c r="M10" i="30"/>
  <c r="M9" i="30"/>
  <c r="M8" i="30"/>
  <c r="M7" i="30"/>
  <c r="W35" i="29"/>
  <c r="W34" i="29"/>
  <c r="W33" i="29"/>
  <c r="A32" i="29"/>
  <c r="A31" i="29"/>
  <c r="B17" i="29"/>
  <c r="M11" i="29"/>
  <c r="M10" i="29"/>
  <c r="M9" i="29"/>
  <c r="M8" i="29"/>
  <c r="M7" i="29"/>
  <c r="W35" i="28"/>
  <c r="W34" i="28"/>
  <c r="W33" i="28"/>
  <c r="A32" i="28"/>
  <c r="A31" i="28"/>
  <c r="B17" i="28"/>
  <c r="M11" i="28"/>
  <c r="M10" i="28"/>
  <c r="M9" i="28"/>
  <c r="M8" i="28"/>
  <c r="M7" i="28"/>
  <c r="W35" i="27"/>
  <c r="W34" i="27"/>
  <c r="W33" i="27"/>
  <c r="A32" i="27"/>
  <c r="A31" i="27"/>
  <c r="B17" i="27"/>
  <c r="M11" i="27"/>
  <c r="M10" i="27"/>
  <c r="M9" i="27"/>
  <c r="M8" i="27"/>
  <c r="M7" i="27"/>
  <c r="W35" i="26"/>
  <c r="W34" i="26"/>
  <c r="W33" i="26"/>
  <c r="A32" i="26"/>
  <c r="A31" i="26"/>
  <c r="B17" i="26"/>
  <c r="M11" i="26"/>
  <c r="M10" i="26"/>
  <c r="M9" i="26"/>
  <c r="M8" i="26"/>
  <c r="M7" i="26"/>
  <c r="W35" i="25"/>
  <c r="W34" i="25"/>
  <c r="W33" i="25"/>
  <c r="A32" i="25"/>
  <c r="A31" i="25"/>
  <c r="B17" i="25"/>
  <c r="M11" i="25"/>
  <c r="M10" i="25"/>
  <c r="M9" i="25"/>
  <c r="M8" i="25"/>
  <c r="M7" i="25"/>
  <c r="W35" i="24"/>
  <c r="W34" i="24"/>
  <c r="W33" i="24"/>
  <c r="A32" i="24"/>
  <c r="A31" i="24"/>
  <c r="B17" i="24"/>
  <c r="M11" i="24"/>
  <c r="M10" i="24"/>
  <c r="M9" i="24"/>
  <c r="M8" i="24"/>
  <c r="M7" i="24"/>
  <c r="W35" i="23"/>
  <c r="W34" i="23"/>
  <c r="W33" i="23"/>
  <c r="A32" i="23"/>
  <c r="A31" i="23"/>
  <c r="B17" i="23"/>
  <c r="M11" i="23"/>
  <c r="M10" i="23"/>
  <c r="M9" i="23"/>
  <c r="M8" i="23"/>
  <c r="M7" i="23"/>
  <c r="W35" i="22"/>
  <c r="W34" i="22"/>
  <c r="W33" i="22"/>
  <c r="A32" i="22"/>
  <c r="A31" i="22"/>
  <c r="B17" i="22"/>
  <c r="M11" i="22"/>
  <c r="M10" i="22"/>
  <c r="M9" i="22"/>
  <c r="M8" i="22"/>
  <c r="M7" i="22"/>
  <c r="W35" i="21"/>
  <c r="W34" i="21"/>
  <c r="W33" i="21"/>
  <c r="A32" i="21"/>
  <c r="A31" i="21"/>
  <c r="B17" i="21"/>
  <c r="M11" i="21"/>
  <c r="M10" i="21"/>
  <c r="M9" i="21"/>
  <c r="M8" i="21"/>
  <c r="M7" i="21"/>
  <c r="W35" i="20"/>
  <c r="W34" i="20"/>
  <c r="W33" i="20"/>
  <c r="A32" i="20"/>
  <c r="A31" i="20"/>
  <c r="B17" i="20"/>
  <c r="M11" i="20"/>
  <c r="M10" i="20"/>
  <c r="M9" i="20"/>
  <c r="M8" i="20"/>
  <c r="M7" i="20"/>
  <c r="W35" i="19"/>
  <c r="W34" i="19"/>
  <c r="W33" i="19"/>
  <c r="A32" i="19"/>
  <c r="A31" i="19"/>
  <c r="B17" i="19"/>
  <c r="M11" i="19"/>
  <c r="M10" i="19"/>
  <c r="M9" i="19"/>
  <c r="M8" i="19"/>
  <c r="M7" i="19"/>
  <c r="W35" i="18"/>
  <c r="W34" i="18"/>
  <c r="W33" i="18"/>
  <c r="A32" i="18"/>
  <c r="A31" i="18"/>
  <c r="B17" i="18"/>
  <c r="M11" i="18"/>
  <c r="M10" i="18"/>
  <c r="M9" i="18"/>
  <c r="M8" i="18"/>
  <c r="M7" i="18"/>
  <c r="W35" i="17"/>
  <c r="W34" i="17"/>
  <c r="W33" i="17"/>
  <c r="A32" i="17"/>
  <c r="A31" i="17"/>
  <c r="B17" i="17"/>
  <c r="M11" i="17"/>
  <c r="M10" i="17"/>
  <c r="M9" i="17"/>
  <c r="M8" i="17"/>
  <c r="M7" i="17"/>
  <c r="W35" i="16"/>
  <c r="W34" i="16"/>
  <c r="W33" i="16"/>
  <c r="A32" i="16"/>
  <c r="A31" i="16"/>
  <c r="B17" i="16"/>
  <c r="M11" i="16"/>
  <c r="M10" i="16"/>
  <c r="M9" i="16"/>
  <c r="M8" i="16"/>
  <c r="M7" i="16"/>
  <c r="W35" i="15"/>
  <c r="W34" i="15"/>
  <c r="W33" i="15"/>
  <c r="A32" i="15"/>
  <c r="A31" i="15"/>
  <c r="B17" i="15"/>
  <c r="M11" i="15"/>
  <c r="M10" i="15"/>
  <c r="M9" i="15"/>
  <c r="M8" i="15"/>
  <c r="M7" i="15"/>
  <c r="W35" i="14"/>
  <c r="W34" i="14"/>
  <c r="W33" i="14"/>
  <c r="A32" i="14"/>
  <c r="A31" i="14"/>
  <c r="B17" i="14"/>
  <c r="M11" i="14"/>
  <c r="M10" i="14"/>
  <c r="M9" i="14"/>
  <c r="M8" i="14"/>
  <c r="M7" i="14"/>
  <c r="W55" i="13"/>
  <c r="W54" i="13"/>
  <c r="W53" i="13"/>
  <c r="W35" i="13"/>
  <c r="W34" i="13"/>
  <c r="W33" i="13"/>
  <c r="A32" i="13"/>
  <c r="A31" i="13"/>
  <c r="B17" i="13"/>
  <c r="M11" i="13"/>
  <c r="M10" i="13"/>
  <c r="M9" i="13"/>
  <c r="M8" i="13"/>
  <c r="M7" i="13"/>
  <c r="T313" i="2"/>
  <c r="N313" i="2"/>
  <c r="B309" i="2"/>
  <c r="T289" i="2"/>
  <c r="N289" i="2"/>
  <c r="N281" i="2"/>
  <c r="T280" i="2"/>
  <c r="N280" i="2"/>
  <c r="T276" i="2"/>
  <c r="N276" i="2"/>
  <c r="T275" i="2"/>
  <c r="N275" i="2"/>
  <c r="T274" i="2"/>
  <c r="N274" i="2"/>
  <c r="T273" i="2"/>
  <c r="N273" i="2"/>
  <c r="T272" i="2"/>
  <c r="N272" i="2"/>
  <c r="T271" i="2"/>
  <c r="N271" i="2"/>
  <c r="T265" i="2"/>
  <c r="N265" i="2"/>
  <c r="T258" i="2"/>
  <c r="P258" i="2"/>
  <c r="N258" i="2"/>
  <c r="J258" i="2"/>
  <c r="T246" i="2"/>
  <c r="P246" i="2"/>
  <c r="N246" i="2"/>
  <c r="J246" i="2"/>
  <c r="L228" i="2"/>
  <c r="W225" i="2"/>
  <c r="T225" i="2"/>
  <c r="O225" i="2"/>
  <c r="B225" i="2"/>
  <c r="W224" i="2"/>
  <c r="T224" i="2"/>
  <c r="O224" i="2"/>
  <c r="B224" i="2"/>
  <c r="W223" i="2"/>
  <c r="T223" i="2"/>
  <c r="O223" i="2"/>
  <c r="B223" i="2"/>
  <c r="W222" i="2"/>
  <c r="T222" i="2"/>
  <c r="O222" i="2"/>
  <c r="B222" i="2"/>
  <c r="W221" i="2"/>
  <c r="T221" i="2"/>
  <c r="B221" i="2"/>
  <c r="T210" i="2"/>
  <c r="T203" i="2"/>
  <c r="T197" i="2"/>
  <c r="L174" i="2"/>
  <c r="X171" i="2"/>
  <c r="V171" i="2"/>
  <c r="T171" i="2"/>
  <c r="R171" i="2"/>
  <c r="P171" i="2"/>
  <c r="N171" i="2"/>
  <c r="L171" i="2"/>
  <c r="J171" i="2"/>
  <c r="H171" i="2"/>
  <c r="F171" i="2"/>
  <c r="D171" i="2"/>
  <c r="B171" i="2"/>
  <c r="O165" i="2"/>
  <c r="Z164" i="2"/>
  <c r="O164" i="2"/>
  <c r="Z163" i="2"/>
  <c r="R163" i="2"/>
  <c r="O163" i="2"/>
  <c r="L163" i="2"/>
  <c r="I163" i="2"/>
  <c r="B163" i="2"/>
  <c r="Z162" i="2"/>
  <c r="R162" i="2"/>
  <c r="O162" i="2"/>
  <c r="L162" i="2"/>
  <c r="I162" i="2"/>
  <c r="B162" i="2"/>
  <c r="Z161" i="2"/>
  <c r="R161" i="2"/>
  <c r="O161" i="2"/>
  <c r="L161" i="2"/>
  <c r="I161" i="2"/>
  <c r="B161" i="2"/>
  <c r="Z160" i="2"/>
  <c r="R160" i="2"/>
  <c r="O160" i="2"/>
  <c r="L160" i="2"/>
  <c r="I160" i="2"/>
  <c r="B160" i="2"/>
  <c r="Z159" i="2"/>
  <c r="R159" i="2"/>
  <c r="O159" i="2"/>
  <c r="L159" i="2"/>
  <c r="I159" i="2"/>
  <c r="B159" i="2"/>
  <c r="W153" i="2"/>
  <c r="T153" i="2"/>
  <c r="O153" i="2"/>
  <c r="F153" i="2"/>
  <c r="B153" i="2"/>
  <c r="W152" i="2"/>
  <c r="T152" i="2"/>
  <c r="O152" i="2"/>
  <c r="F152" i="2"/>
  <c r="B152" i="2"/>
  <c r="W151" i="2"/>
  <c r="T151" i="2"/>
  <c r="O151" i="2"/>
  <c r="F151" i="2"/>
  <c r="B151" i="2"/>
  <c r="W150" i="2"/>
  <c r="T150" i="2"/>
  <c r="O150" i="2"/>
  <c r="F150" i="2"/>
  <c r="B150" i="2"/>
  <c r="W149" i="2"/>
  <c r="T149" i="2"/>
  <c r="O149" i="2"/>
  <c r="F149" i="2"/>
  <c r="B149" i="2"/>
  <c r="W143" i="2"/>
  <c r="P143" i="2"/>
  <c r="J143" i="2"/>
  <c r="F143" i="2"/>
  <c r="B143" i="2"/>
  <c r="W142" i="2"/>
  <c r="P142" i="2"/>
  <c r="J142" i="2"/>
  <c r="F142" i="2"/>
  <c r="B142" i="2"/>
  <c r="W141" i="2"/>
  <c r="P141" i="2"/>
  <c r="J141" i="2"/>
  <c r="F141" i="2"/>
  <c r="B141" i="2"/>
  <c r="W140" i="2"/>
  <c r="P140" i="2"/>
  <c r="J140" i="2"/>
  <c r="F140" i="2"/>
  <c r="B140" i="2"/>
  <c r="W139" i="2"/>
  <c r="P139" i="2"/>
  <c r="J139" i="2"/>
  <c r="F139" i="2"/>
  <c r="B139" i="2"/>
  <c r="W138" i="2"/>
  <c r="P138" i="2"/>
  <c r="J138" i="2"/>
  <c r="F138" i="2"/>
  <c r="B138" i="2"/>
  <c r="W137" i="2"/>
  <c r="P137" i="2"/>
  <c r="J137" i="2"/>
  <c r="F137" i="2"/>
  <c r="B137" i="2"/>
  <c r="W136" i="2"/>
  <c r="P136" i="2"/>
  <c r="J136" i="2"/>
  <c r="F136" i="2"/>
  <c r="B136" i="2"/>
  <c r="W135" i="2"/>
  <c r="P135" i="2"/>
  <c r="J135" i="2"/>
  <c r="B135" i="2"/>
  <c r="X129" i="2"/>
  <c r="T128" i="2"/>
  <c r="R128" i="2"/>
  <c r="P128" i="2"/>
  <c r="J128" i="2"/>
  <c r="H128" i="2"/>
  <c r="F128" i="2"/>
  <c r="B128" i="2"/>
  <c r="T127" i="2"/>
  <c r="R127" i="2"/>
  <c r="P127" i="2"/>
  <c r="J127" i="2"/>
  <c r="H127" i="2"/>
  <c r="F127" i="2"/>
  <c r="B127" i="2"/>
  <c r="T126" i="2"/>
  <c r="R126" i="2"/>
  <c r="P126" i="2"/>
  <c r="J126" i="2"/>
  <c r="H126" i="2"/>
  <c r="F126" i="2"/>
  <c r="B126" i="2"/>
  <c r="T125" i="2"/>
  <c r="R125" i="2"/>
  <c r="P125" i="2"/>
  <c r="J125" i="2"/>
  <c r="H125" i="2"/>
  <c r="F125" i="2"/>
  <c r="B125" i="2"/>
  <c r="T124" i="2"/>
  <c r="R124" i="2"/>
  <c r="P124" i="2"/>
  <c r="J124" i="2"/>
  <c r="H124" i="2"/>
  <c r="F124" i="2"/>
  <c r="B124" i="2"/>
  <c r="V121" i="2"/>
  <c r="T121" i="2"/>
  <c r="R121" i="2"/>
  <c r="P121" i="2"/>
  <c r="N121" i="2"/>
  <c r="T281" i="2" s="1"/>
  <c r="I121" i="2"/>
  <c r="G121" i="2"/>
  <c r="F121" i="2"/>
  <c r="B121" i="2"/>
  <c r="V120" i="2"/>
  <c r="T120" i="2"/>
  <c r="R120" i="2"/>
  <c r="P120" i="2"/>
  <c r="N120" i="2"/>
  <c r="I120" i="2"/>
  <c r="G120" i="2"/>
  <c r="F120" i="2"/>
  <c r="B120" i="2"/>
  <c r="V119" i="2"/>
  <c r="T119" i="2"/>
  <c r="R119" i="2"/>
  <c r="P119" i="2"/>
  <c r="N119" i="2"/>
  <c r="T279" i="2" s="1"/>
  <c r="I119" i="2"/>
  <c r="G119" i="2"/>
  <c r="F119" i="2"/>
  <c r="B119" i="2"/>
  <c r="V118" i="2"/>
  <c r="T118" i="2"/>
  <c r="R118" i="2"/>
  <c r="P118" i="2"/>
  <c r="N118" i="2"/>
  <c r="T278" i="2" s="1"/>
  <c r="I118" i="2"/>
  <c r="G118" i="2"/>
  <c r="F118" i="2"/>
  <c r="B118" i="2"/>
  <c r="V117" i="2"/>
  <c r="T117" i="2"/>
  <c r="R117" i="2"/>
  <c r="P117" i="2"/>
  <c r="N117" i="2"/>
  <c r="T277" i="2" s="1"/>
  <c r="I117" i="2"/>
  <c r="G117" i="2"/>
  <c r="F117" i="2"/>
  <c r="B117" i="2"/>
  <c r="X111" i="2"/>
  <c r="X110" i="2"/>
  <c r="V110" i="2"/>
  <c r="T110" i="2"/>
  <c r="R110" i="2"/>
  <c r="M110" i="2"/>
  <c r="H110" i="2"/>
  <c r="G110" i="2"/>
  <c r="F110" i="2"/>
  <c r="B110" i="2"/>
  <c r="X109" i="2"/>
  <c r="V109" i="2"/>
  <c r="T109" i="2"/>
  <c r="R109" i="2"/>
  <c r="M109" i="2"/>
  <c r="H109" i="2"/>
  <c r="G109" i="2"/>
  <c r="F109" i="2"/>
  <c r="B109" i="2"/>
  <c r="X108" i="2"/>
  <c r="V108" i="2"/>
  <c r="T108" i="2"/>
  <c r="R108" i="2"/>
  <c r="M108" i="2"/>
  <c r="H108" i="2"/>
  <c r="G108" i="2"/>
  <c r="F108" i="2"/>
  <c r="B108" i="2"/>
  <c r="X107" i="2"/>
  <c r="V107" i="2"/>
  <c r="T107" i="2"/>
  <c r="R107" i="2"/>
  <c r="M107" i="2"/>
  <c r="H107" i="2"/>
  <c r="G107" i="2"/>
  <c r="F107" i="2"/>
  <c r="B107" i="2"/>
  <c r="X106" i="2"/>
  <c r="V106" i="2"/>
  <c r="T106" i="2"/>
  <c r="R106" i="2"/>
  <c r="M106" i="2"/>
  <c r="H106" i="2"/>
  <c r="G106" i="2"/>
  <c r="F106" i="2"/>
  <c r="B106" i="2"/>
  <c r="X105" i="2"/>
  <c r="V105" i="2"/>
  <c r="T105" i="2"/>
  <c r="R105" i="2"/>
  <c r="M105" i="2"/>
  <c r="H105" i="2"/>
  <c r="G105" i="2"/>
  <c r="F105" i="2"/>
  <c r="B105" i="2"/>
  <c r="X104" i="2"/>
  <c r="V104" i="2"/>
  <c r="T104" i="2"/>
  <c r="R104" i="2"/>
  <c r="M104" i="2"/>
  <c r="H104" i="2"/>
  <c r="G104" i="2"/>
  <c r="F104" i="2"/>
  <c r="B104" i="2"/>
  <c r="X103" i="2"/>
  <c r="V103" i="2"/>
  <c r="T103" i="2"/>
  <c r="R103" i="2"/>
  <c r="M103" i="2"/>
  <c r="H103" i="2"/>
  <c r="G103" i="2"/>
  <c r="F103" i="2"/>
  <c r="B103" i="2"/>
  <c r="X102" i="2"/>
  <c r="V102" i="2"/>
  <c r="T102" i="2"/>
  <c r="R102" i="2"/>
  <c r="M102" i="2"/>
  <c r="H102" i="2"/>
  <c r="G102" i="2"/>
  <c r="F102" i="2"/>
  <c r="B102" i="2"/>
  <c r="X101" i="2"/>
  <c r="V101" i="2"/>
  <c r="T101" i="2"/>
  <c r="R101" i="2"/>
  <c r="M101" i="2"/>
  <c r="H101" i="2"/>
  <c r="G101" i="2"/>
  <c r="F101" i="2"/>
  <c r="B101" i="2"/>
  <c r="V98" i="2"/>
  <c r="T98" i="2"/>
  <c r="R98" i="2"/>
  <c r="P98" i="2"/>
  <c r="N98" i="2"/>
  <c r="I98" i="2"/>
  <c r="G98" i="2"/>
  <c r="F98" i="2"/>
  <c r="B98" i="2"/>
  <c r="V97" i="2"/>
  <c r="T97" i="2"/>
  <c r="R97" i="2"/>
  <c r="P97" i="2"/>
  <c r="N97" i="2"/>
  <c r="I97" i="2"/>
  <c r="G97" i="2"/>
  <c r="F97" i="2"/>
  <c r="B97" i="2"/>
  <c r="V96" i="2"/>
  <c r="T96" i="2"/>
  <c r="R96" i="2"/>
  <c r="P96" i="2"/>
  <c r="N96" i="2"/>
  <c r="I96" i="2"/>
  <c r="G96" i="2"/>
  <c r="F96" i="2"/>
  <c r="B96" i="2"/>
  <c r="V95" i="2"/>
  <c r="T95" i="2"/>
  <c r="R95" i="2"/>
  <c r="P95" i="2"/>
  <c r="N95" i="2"/>
  <c r="I95" i="2"/>
  <c r="G95" i="2"/>
  <c r="F95" i="2"/>
  <c r="B95" i="2"/>
  <c r="V94" i="2"/>
  <c r="T94" i="2"/>
  <c r="R94" i="2"/>
  <c r="P94" i="2"/>
  <c r="N94" i="2"/>
  <c r="I94" i="2"/>
  <c r="G94" i="2"/>
  <c r="F94" i="2"/>
  <c r="B94" i="2"/>
  <c r="V93" i="2"/>
  <c r="T93" i="2"/>
  <c r="R93" i="2"/>
  <c r="P93" i="2"/>
  <c r="N93" i="2"/>
  <c r="I93" i="2"/>
  <c r="G93" i="2"/>
  <c r="F93" i="2"/>
  <c r="B93" i="2"/>
  <c r="V92" i="2"/>
  <c r="T92" i="2"/>
  <c r="R92" i="2"/>
  <c r="P92" i="2"/>
  <c r="N92" i="2"/>
  <c r="I92" i="2"/>
  <c r="G92" i="2"/>
  <c r="F92" i="2"/>
  <c r="B92" i="2"/>
  <c r="V91" i="2"/>
  <c r="T91" i="2"/>
  <c r="R91" i="2"/>
  <c r="P91" i="2"/>
  <c r="N91" i="2"/>
  <c r="I91" i="2"/>
  <c r="G91" i="2"/>
  <c r="F91" i="2"/>
  <c r="B91" i="2"/>
  <c r="V90" i="2"/>
  <c r="T90" i="2"/>
  <c r="R90" i="2"/>
  <c r="P90" i="2"/>
  <c r="N90" i="2"/>
  <c r="I90" i="2"/>
  <c r="G90" i="2"/>
  <c r="F90" i="2"/>
  <c r="B90" i="2"/>
  <c r="V89" i="2"/>
  <c r="T89" i="2"/>
  <c r="R89" i="2"/>
  <c r="P89" i="2"/>
  <c r="N89" i="2"/>
  <c r="I89" i="2"/>
  <c r="G89" i="2"/>
  <c r="F89" i="2"/>
  <c r="B89" i="2"/>
  <c r="T83" i="2"/>
  <c r="R83" i="2"/>
  <c r="M83" i="2"/>
  <c r="K83" i="2"/>
  <c r="I83" i="2"/>
  <c r="G83" i="2"/>
  <c r="B83" i="2"/>
  <c r="T82" i="2"/>
  <c r="R82" i="2"/>
  <c r="M82" i="2"/>
  <c r="K82" i="2"/>
  <c r="I82" i="2"/>
  <c r="G82" i="2"/>
  <c r="B82" i="2"/>
  <c r="T79" i="2"/>
  <c r="R79" i="2"/>
  <c r="K79" i="2"/>
  <c r="I79" i="2"/>
  <c r="G79" i="2"/>
  <c r="B79" i="2"/>
  <c r="T78" i="2"/>
  <c r="R78" i="2"/>
  <c r="K78" i="2"/>
  <c r="I78" i="2"/>
  <c r="G78" i="2"/>
  <c r="B78" i="2"/>
  <c r="M71" i="2"/>
  <c r="M69" i="2"/>
  <c r="M68" i="2"/>
  <c r="M64" i="2"/>
  <c r="M63" i="2"/>
  <c r="M62" i="2"/>
  <c r="M61" i="2"/>
  <c r="M60" i="2"/>
  <c r="M59" i="2"/>
  <c r="M58" i="2"/>
  <c r="M57" i="2"/>
  <c r="M56" i="2"/>
  <c r="M54" i="2"/>
  <c r="M53" i="2"/>
  <c r="V44" i="2"/>
  <c r="P44" i="2"/>
  <c r="M43" i="2"/>
  <c r="M42" i="2"/>
  <c r="M41" i="2"/>
  <c r="M40" i="2"/>
  <c r="M39" i="2"/>
  <c r="M38" i="2"/>
  <c r="M37" i="2"/>
  <c r="M32" i="2"/>
  <c r="M31" i="2"/>
  <c r="M30" i="2"/>
  <c r="M29" i="2"/>
  <c r="M28" i="2"/>
  <c r="M27" i="2"/>
  <c r="M26" i="2"/>
  <c r="M25" i="2"/>
  <c r="M24" i="2"/>
  <c r="W23" i="2"/>
  <c r="M23" i="2"/>
  <c r="M22" i="2"/>
  <c r="M21" i="2"/>
  <c r="M20" i="2"/>
  <c r="M14" i="2"/>
  <c r="B13" i="2"/>
  <c r="M12" i="2"/>
  <c r="M11" i="2"/>
  <c r="M10" i="2"/>
  <c r="M9" i="2"/>
  <c r="M8" i="2"/>
  <c r="M7" i="2"/>
  <c r="T35" i="55"/>
  <c r="P35" i="55"/>
  <c r="N35" i="55"/>
  <c r="J35" i="55"/>
  <c r="T23" i="55"/>
  <c r="P23" i="55"/>
  <c r="N23" i="55"/>
  <c r="J23" i="55"/>
  <c r="J17" i="57"/>
  <c r="J16" i="57"/>
  <c r="J15" i="57"/>
  <c r="J14" i="57"/>
  <c r="J13" i="57"/>
  <c r="J12" i="57"/>
  <c r="J11" i="57"/>
  <c r="J10" i="57"/>
  <c r="J9" i="57"/>
  <c r="O25" i="56"/>
  <c r="Z24" i="56"/>
  <c r="O24" i="56"/>
  <c r="Z23" i="56"/>
  <c r="Z22" i="56"/>
  <c r="Z21" i="56"/>
  <c r="Z20" i="56"/>
  <c r="Z19" i="56"/>
  <c r="T63" i="54"/>
  <c r="T56" i="54"/>
  <c r="T50" i="54"/>
  <c r="L27" i="54"/>
  <c r="X24" i="54"/>
  <c r="V24" i="54"/>
  <c r="T24" i="54"/>
  <c r="R24" i="54"/>
  <c r="P24" i="54"/>
  <c r="N24" i="54"/>
  <c r="L24" i="54"/>
  <c r="J24" i="54"/>
  <c r="H24" i="54"/>
  <c r="F24" i="54"/>
  <c r="D24" i="54"/>
  <c r="B24" i="54"/>
  <c r="R50" i="12"/>
  <c r="R49" i="12"/>
  <c r="R48" i="12"/>
  <c r="R47" i="12"/>
  <c r="R46" i="12"/>
  <c r="N40" i="12"/>
  <c r="B14" i="12"/>
  <c r="B13" i="12"/>
  <c r="B13" i="6"/>
  <c r="A220" i="3"/>
  <c r="A219" i="3"/>
  <c r="A218" i="3"/>
  <c r="A217" i="3"/>
  <c r="A216" i="3"/>
  <c r="A215" i="3"/>
  <c r="A214" i="3"/>
  <c r="A213" i="3"/>
  <c r="A212" i="3"/>
  <c r="A211" i="3"/>
  <c r="A210" i="3"/>
  <c r="X20" i="3"/>
  <c r="O20" i="3"/>
  <c r="N20" i="3"/>
  <c r="K20" i="3"/>
  <c r="J20" i="3"/>
  <c r="Z19" i="3"/>
  <c r="V19" i="3"/>
  <c r="Z18" i="3"/>
  <c r="Z17" i="3"/>
  <c r="Z16" i="3"/>
  <c r="X16" i="3"/>
  <c r="V16" i="3"/>
  <c r="U16" i="3"/>
  <c r="S16" i="3"/>
  <c r="Z15" i="3"/>
  <c r="X15" i="3"/>
  <c r="U15" i="3"/>
  <c r="Z14" i="3"/>
  <c r="X14" i="3"/>
  <c r="U14" i="3"/>
  <c r="Z13" i="3"/>
  <c r="X13" i="3"/>
  <c r="V13" i="3"/>
  <c r="Z12" i="3"/>
  <c r="X12" i="3"/>
  <c r="V12" i="3"/>
  <c r="U12" i="3"/>
  <c r="S12" i="3"/>
  <c r="Z11" i="3"/>
  <c r="X11" i="3"/>
  <c r="V11" i="3"/>
  <c r="U11" i="3"/>
  <c r="S11" i="3"/>
  <c r="Z10" i="3"/>
  <c r="X10" i="3"/>
  <c r="V10" i="3"/>
  <c r="U10" i="3"/>
  <c r="S10" i="3"/>
  <c r="Z8" i="3"/>
  <c r="X8" i="3"/>
  <c r="V8" i="3"/>
  <c r="U8" i="3"/>
  <c r="S8" i="3"/>
  <c r="Z7" i="3"/>
  <c r="X7" i="3"/>
  <c r="V7" i="3"/>
  <c r="U7" i="3"/>
  <c r="S7" i="3"/>
  <c r="Z6" i="3"/>
  <c r="X6" i="3"/>
  <c r="V6" i="3"/>
  <c r="U6" i="3"/>
  <c r="S6" i="3"/>
  <c r="Z5" i="3"/>
  <c r="X5" i="3"/>
  <c r="V5" i="3"/>
  <c r="U5" i="3"/>
  <c r="S5" i="3"/>
  <c r="Z4" i="3"/>
  <c r="X4" i="3"/>
  <c r="V4" i="3"/>
  <c r="U4" i="3"/>
  <c r="S4" i="3"/>
  <c r="Z3" i="3"/>
  <c r="X3" i="3"/>
  <c r="V3" i="3"/>
  <c r="U3" i="3"/>
  <c r="S3" i="3"/>
  <c r="L135" i="5"/>
  <c r="L141" i="5" s="1"/>
  <c r="L146" i="5" s="1"/>
  <c r="L132" i="5"/>
  <c r="Z126" i="5"/>
  <c r="L126" i="5"/>
  <c r="Z125" i="5"/>
  <c r="L125" i="5"/>
  <c r="L117" i="5"/>
  <c r="Z116" i="5"/>
  <c r="R83" i="5"/>
  <c r="T30" i="12"/>
  <c r="AC5" i="31"/>
  <c r="T31" i="12"/>
  <c r="X20" i="10"/>
  <c r="T37" i="12"/>
  <c r="Z5" i="52"/>
  <c r="AC5" i="21"/>
  <c r="Z5" i="53"/>
  <c r="Z5" i="45"/>
  <c r="Z5" i="42"/>
  <c r="Z5" i="46"/>
  <c r="T23" i="12"/>
  <c r="AC5" i="65"/>
  <c r="X11" i="8"/>
  <c r="AC5" i="18"/>
  <c r="AC5" i="23"/>
  <c r="AC5" i="20"/>
  <c r="T29" i="12"/>
  <c r="B18" i="7"/>
  <c r="T27" i="12"/>
  <c r="Z5" i="60"/>
  <c r="Z5" i="59"/>
  <c r="Z5" i="48"/>
  <c r="Z5" i="39"/>
  <c r="B52" i="12"/>
  <c r="B27" i="56"/>
  <c r="Z5" i="41"/>
  <c r="X27" i="56"/>
  <c r="T32" i="12"/>
  <c r="T34" i="12"/>
  <c r="AC5" i="24"/>
  <c r="AC5" i="25"/>
  <c r="AC5" i="13"/>
  <c r="Z5" i="50"/>
  <c r="T38" i="12"/>
  <c r="T35" i="12"/>
  <c r="T39" i="12"/>
  <c r="AC5" i="64"/>
  <c r="AC5" i="16"/>
  <c r="Z5" i="33"/>
  <c r="Z5" i="35"/>
  <c r="X80" i="54"/>
  <c r="B19" i="57"/>
  <c r="Z5" i="58"/>
  <c r="AC5" i="14"/>
  <c r="X37" i="55"/>
  <c r="X19" i="57"/>
  <c r="T36" i="12"/>
  <c r="AC5" i="32"/>
  <c r="Z5" i="34"/>
  <c r="T22" i="12"/>
  <c r="Z5" i="44"/>
  <c r="Z5" i="38"/>
  <c r="AC5" i="30"/>
  <c r="Z5" i="49"/>
  <c r="Z5" i="36"/>
  <c r="T28" i="12"/>
  <c r="T33" i="12"/>
  <c r="AC5" i="27"/>
  <c r="X18" i="7"/>
  <c r="X12" i="9"/>
  <c r="T20" i="12"/>
  <c r="X18" i="6"/>
  <c r="AC5" i="62"/>
  <c r="Z5" i="37"/>
  <c r="Z5" i="61"/>
  <c r="Z5" i="40"/>
  <c r="AC5" i="66"/>
  <c r="AC5" i="22"/>
  <c r="T24" i="12"/>
  <c r="Z5" i="43"/>
  <c r="Z5" i="47"/>
  <c r="AC5" i="26"/>
  <c r="X52" i="12"/>
  <c r="B11" i="8"/>
  <c r="AC5" i="63"/>
  <c r="B12" i="9"/>
  <c r="T25" i="12"/>
  <c r="T21" i="12"/>
  <c r="AC5" i="17"/>
  <c r="B80" i="54"/>
  <c r="Y4" i="2"/>
  <c r="AC5" i="28"/>
  <c r="B20" i="10"/>
  <c r="AC5" i="19"/>
  <c r="B37" i="55"/>
  <c r="T26" i="12"/>
  <c r="Z5" i="51"/>
  <c r="AC5" i="29"/>
  <c r="Q114" i="61" l="1"/>
  <c r="Q113" i="61"/>
  <c r="Q114" i="60"/>
  <c r="Q113" i="60"/>
  <c r="Q113" i="59"/>
  <c r="Q114" i="59"/>
  <c r="Q114" i="58"/>
  <c r="Q113" i="58"/>
  <c r="Q113" i="53"/>
  <c r="Q114" i="53"/>
  <c r="Q114" i="52"/>
  <c r="Q113" i="52"/>
  <c r="Q113" i="51"/>
  <c r="Q114" i="51"/>
  <c r="Q114" i="50"/>
  <c r="Q113" i="50"/>
  <c r="Q113" i="49"/>
  <c r="Q114" i="49"/>
  <c r="Q114" i="48"/>
  <c r="Q113" i="48"/>
  <c r="Q113" i="47"/>
  <c r="Q114" i="47"/>
  <c r="Q114" i="46"/>
  <c r="Q113" i="46"/>
  <c r="Q113" i="45"/>
  <c r="Q114" i="45"/>
  <c r="Q114" i="44"/>
  <c r="Q113" i="44"/>
  <c r="Q114" i="43"/>
  <c r="Q113" i="43"/>
  <c r="Q114" i="42"/>
  <c r="Q113" i="42"/>
  <c r="Q114" i="41"/>
  <c r="Q113" i="41"/>
  <c r="Q113" i="40"/>
  <c r="Q114" i="40"/>
  <c r="Q114" i="39"/>
  <c r="Q113" i="39"/>
  <c r="Q114" i="38"/>
  <c r="Q113" i="38"/>
  <c r="Q114" i="37"/>
  <c r="Q113" i="37"/>
  <c r="Q114" i="36"/>
  <c r="Q113" i="36"/>
  <c r="Q114" i="35"/>
  <c r="Q113" i="35"/>
  <c r="Q113" i="34"/>
  <c r="Q114" i="34"/>
  <c r="N277" i="2"/>
  <c r="N278" i="2"/>
  <c r="N279" i="2"/>
</calcChain>
</file>

<file path=xl/sharedStrings.xml><?xml version="1.0" encoding="utf-8"?>
<sst xmlns="http://schemas.openxmlformats.org/spreadsheetml/2006/main" count="6481" uniqueCount="858">
  <si>
    <t>Поставщики</t>
  </si>
  <si>
    <t>Наименование</t>
  </si>
  <si>
    <t>Доля в  закупе</t>
  </si>
  <si>
    <t>Объем закупа, руб</t>
  </si>
  <si>
    <t>ДЗ</t>
  </si>
  <si>
    <t>КЗ</t>
  </si>
  <si>
    <t>∆ ДЗ</t>
  </si>
  <si>
    <t>∆ КЗ</t>
  </si>
  <si>
    <t>Условия оплаты</t>
  </si>
  <si>
    <t xml:space="preserve">Предмет поставки </t>
  </si>
  <si>
    <t>Покупатели</t>
  </si>
  <si>
    <t>Сумма запрашиваемого кредита</t>
  </si>
  <si>
    <t>Информация о Заемщике</t>
  </si>
  <si>
    <t>ИНН</t>
  </si>
  <si>
    <t>ОГРН</t>
  </si>
  <si>
    <t>Адрес юридический</t>
  </si>
  <si>
    <t>Адрес фактический</t>
  </si>
  <si>
    <t>Информация о запрашиваемом кредите</t>
  </si>
  <si>
    <t>Доля госзакупок в выручке</t>
  </si>
  <si>
    <t>Расшифровка основного вида деятельности</t>
  </si>
  <si>
    <t>Необходимость государственного лицензирования</t>
  </si>
  <si>
    <t>Контактный телефон</t>
  </si>
  <si>
    <t>Web-сайт</t>
  </si>
  <si>
    <t>Организационно-правовая форма собственности</t>
  </si>
  <si>
    <t>Подробное описание основного вида деятельности</t>
  </si>
  <si>
    <t>Расшифровка второго вида деятельности</t>
  </si>
  <si>
    <t>Подробное описание второго вида деятельности</t>
  </si>
  <si>
    <t>Налоговая отчетность по основному виду деятельности</t>
  </si>
  <si>
    <t xml:space="preserve">Характеристика регионального рынка </t>
  </si>
  <si>
    <t>Диверсификация бизнеса</t>
  </si>
  <si>
    <t>Уровень конкуренции на региональном сегменте рынка</t>
  </si>
  <si>
    <t>Возможность Контрагентом значительного увеличения доли рынка на региональном сегменте рынка</t>
  </si>
  <si>
    <t>Степень участия собственников Контрагента в управлении</t>
  </si>
  <si>
    <t>Укажите срок, на который осуществляется бизнес-планирование и стратегия развития (мес.)</t>
  </si>
  <si>
    <t>Опыт работы руководителя на руководящих позициях (полных лет)</t>
  </si>
  <si>
    <t>Основной собственник Контрагента зарегистрирован в одном регионе с местом ведения бизнеса</t>
  </si>
  <si>
    <t>Регулирование отрасли / рынка со стороны надзорных органов</t>
  </si>
  <si>
    <t>В финансовой деятельности Контрагента требуется внешний аудит?</t>
  </si>
  <si>
    <t>Признак наличия недвижимости (здания, сооружения, помещения, земельные участки) в собственности у владельцев Контрагента</t>
  </si>
  <si>
    <t>Гражданство основного собственника Контрагента</t>
  </si>
  <si>
    <t>Образование основного собственника Контрагента</t>
  </si>
  <si>
    <t>Пол основного собственника Контрагента</t>
  </si>
  <si>
    <t>Семейный статус основного собственника Контрагента</t>
  </si>
  <si>
    <t>Наличие стационарного контактного телефона у Контрагента</t>
  </si>
  <si>
    <t>ИП</t>
  </si>
  <si>
    <t>ООО</t>
  </si>
  <si>
    <t>ЗАО</t>
  </si>
  <si>
    <t>ОАО</t>
  </si>
  <si>
    <t>НАО</t>
  </si>
  <si>
    <t>ПАО</t>
  </si>
  <si>
    <t>Прочие_ЮЛ</t>
  </si>
  <si>
    <t>Розничная торговля</t>
  </si>
  <si>
    <t>Оптовая торговля</t>
  </si>
  <si>
    <t>Производство</t>
  </si>
  <si>
    <t>Услуги</t>
  </si>
  <si>
    <t>СХ растениеводство</t>
  </si>
  <si>
    <t>СХ животноводство</t>
  </si>
  <si>
    <t>Строительство</t>
  </si>
  <si>
    <t>Прочее</t>
  </si>
  <si>
    <t>Транспортные средства (Розничная торговля)</t>
  </si>
  <si>
    <t>Пищевые продукты, в том числе напитки и продукты питания (Розничная торговля)</t>
  </si>
  <si>
    <t>Фармацевтические и медицинские товары, косметика и парфюмерия</t>
  </si>
  <si>
    <t>Розничная торговля вне магазинов (почта, Интернет)</t>
  </si>
  <si>
    <t>Розничная торговля непродовольственными товарами</t>
  </si>
  <si>
    <t>Прочая розничная торговля</t>
  </si>
  <si>
    <t>Транспортные средства (Оптовая торговля)</t>
  </si>
  <si>
    <t>Пищевые продукты, в том числе напитки и продукты питания (Оптовая торговля)</t>
  </si>
  <si>
    <t>Непродовольственные потребительские товары</t>
  </si>
  <si>
    <t>Сельскохозяйственное сырье и живые животные</t>
  </si>
  <si>
    <t>Несельскохозяйственные  промежуточные продукты, отходы и лом</t>
  </si>
  <si>
    <t>Оборудование (Розничная торговля)</t>
  </si>
  <si>
    <t>Прочая оптовая торговля</t>
  </si>
  <si>
    <t>Транспортные средства (Производство)</t>
  </si>
  <si>
    <t>Оборудование (Производство)</t>
  </si>
  <si>
    <t>Промышленная химия</t>
  </si>
  <si>
    <t>Бытовая химия</t>
  </si>
  <si>
    <t>Металлургия</t>
  </si>
  <si>
    <t>Текстильное и швейное производство</t>
  </si>
  <si>
    <t>Обработка древесины и камня</t>
  </si>
  <si>
    <t>Пищевые продукты, в том числе напитки и продукты питания (производство)</t>
  </si>
  <si>
    <t>Прочее производство</t>
  </si>
  <si>
    <t>Производство лекарственных препаратов</t>
  </si>
  <si>
    <t>Образование</t>
  </si>
  <si>
    <t>Туризм, гостиницы и рестораны</t>
  </si>
  <si>
    <t>Организация оздоровительного отдыха</t>
  </si>
  <si>
    <t>Деятельность в области культуры</t>
  </si>
  <si>
    <t>Бытовые услуги</t>
  </si>
  <si>
    <t>Консультационные услуги</t>
  </si>
  <si>
    <t>Полиграфия</t>
  </si>
  <si>
    <t>Информационные технологии</t>
  </si>
  <si>
    <t>Ремонт машин и оборудования</t>
  </si>
  <si>
    <t>Пассажирские перевозки (услуги)</t>
  </si>
  <si>
    <t>Грузовые перевозки (услуги)</t>
  </si>
  <si>
    <t>Прочие услуги</t>
  </si>
  <si>
    <t>Посреднические услуги (предпринимательская деятельность в интересах другого лица на основе договоров поручения, либо агентских договоров)</t>
  </si>
  <si>
    <t>Зерновое хозяйство</t>
  </si>
  <si>
    <t>Овощеводство</t>
  </si>
  <si>
    <t>Прочее (СX растениеводство)</t>
  </si>
  <si>
    <t>Скотоводство</t>
  </si>
  <si>
    <t>Птицеводство</t>
  </si>
  <si>
    <t>Рыбоводство</t>
  </si>
  <si>
    <t>Лесозаготовка</t>
  </si>
  <si>
    <t>Разработка делянок</t>
  </si>
  <si>
    <t>Спекулятивные вложения в недвижимость (предпринимательская деятельность, связанная с продажей объектов недвижимости, в т.ч. риэлтерская деятельность)</t>
  </si>
  <si>
    <t>Не применимо</t>
  </si>
  <si>
    <t>Общий режим</t>
  </si>
  <si>
    <t>УСНО (Доходы)</t>
  </si>
  <si>
    <t>УСНО (Доходы-Расходы)</t>
  </si>
  <si>
    <t>ЕНВД</t>
  </si>
  <si>
    <t>ЕСХН</t>
  </si>
  <si>
    <t>3НДФЛ</t>
  </si>
  <si>
    <t>Основной вид деятельности и второй вид деятельности</t>
  </si>
  <si>
    <t>Расшифровка основного вида деятельности и второго вида дейтельности</t>
  </si>
  <si>
    <t>&lt;------Основной</t>
  </si>
  <si>
    <t>&lt;------Второй</t>
  </si>
  <si>
    <t>В настоящее время наблюдается существенный рост объема рынка сбыта товара/услуг</t>
  </si>
  <si>
    <t>В настоящее время объем рынка сбыта товаров/услуг является стабильным</t>
  </si>
  <si>
    <t>В настоящее время объем рынка сбыта товаров/услуг сокращается</t>
  </si>
  <si>
    <t>Высокая диверсификация</t>
  </si>
  <si>
    <t>Средняя диверсификация</t>
  </si>
  <si>
    <t>Низкая диверсификация</t>
  </si>
  <si>
    <t>Высокая конкуренция</t>
  </si>
  <si>
    <t>Средняя конкуренция</t>
  </si>
  <si>
    <t>Низкая конкуренция (монополист)</t>
  </si>
  <si>
    <t>Низкая</t>
  </si>
  <si>
    <t>Средняя</t>
  </si>
  <si>
    <t>Высокая</t>
  </si>
  <si>
    <t>Отчетность по прочим видам деятельности</t>
  </si>
  <si>
    <t>Да</t>
  </si>
  <si>
    <t>Нет</t>
  </si>
  <si>
    <t>Собственники предприятия полностью владеют всей информацией о текущей деятельности Контрагента и его оборотах</t>
  </si>
  <si>
    <t>Собственники осуществляют постоянный надзор</t>
  </si>
  <si>
    <t>Собственники предприятия не обладают полноценной информацией о состоянии дел</t>
  </si>
  <si>
    <t>Государственное регулирование осуществляется эффективно и приводит к снижению рисков отрасли</t>
  </si>
  <si>
    <t>Государственное регулирование осуществляется, его воздействие незначительно или отсутствует</t>
  </si>
  <si>
    <t>Государственное регулирование осуществляется, но его воздействие отрицательное, приводит к повышению рисков отрасли</t>
  </si>
  <si>
    <t>Отрасль не регулируется</t>
  </si>
  <si>
    <t>Информация по регулированию отрасли отсутствует</t>
  </si>
  <si>
    <t>РФ</t>
  </si>
  <si>
    <t>Двойное (в т.ч. РФ)</t>
  </si>
  <si>
    <t>СНГ</t>
  </si>
  <si>
    <t>Ученая степень/MBA</t>
  </si>
  <si>
    <t>Второе высшее (Два и более высших образований)</t>
  </si>
  <si>
    <t>Высшее (в т.ч. Бакалавр/Магистр)</t>
  </si>
  <si>
    <t>Неоконченное высшее</t>
  </si>
  <si>
    <t>Среднее специальное</t>
  </si>
  <si>
    <t>Среднее</t>
  </si>
  <si>
    <t>Отсутствует</t>
  </si>
  <si>
    <t>женский</t>
  </si>
  <si>
    <t>мужской</t>
  </si>
  <si>
    <t>Холост/Не замужем</t>
  </si>
  <si>
    <t>В разводе</t>
  </si>
  <si>
    <t>Женат/Замужем</t>
  </si>
  <si>
    <t>Вдовец/Вдова</t>
  </si>
  <si>
    <t>Гражданский брак</t>
  </si>
  <si>
    <t>Пол</t>
  </si>
  <si>
    <t>Гражданство</t>
  </si>
  <si>
    <t>Семейное положение</t>
  </si>
  <si>
    <t>Опыт ведения бизнеса, мес</t>
  </si>
  <si>
    <t>Доля в бизнесе Заемщика, %</t>
  </si>
  <si>
    <t>Проверка корректности ИНН</t>
  </si>
  <si>
    <t>ЮЛ</t>
  </si>
  <si>
    <t>Итого:</t>
  </si>
  <si>
    <t>Прочие</t>
  </si>
  <si>
    <t>Номер cтационарного (городского) телефона</t>
  </si>
  <si>
    <t>Используемое обеспечение</t>
  </si>
  <si>
    <t>Транспортные средства</t>
  </si>
  <si>
    <t>Оборудование</t>
  </si>
  <si>
    <t>ТМЦ</t>
  </si>
  <si>
    <t>Векселя банка</t>
  </si>
  <si>
    <t xml:space="preserve">Прочее </t>
  </si>
  <si>
    <t>Залог имущественных прав по финансируемому контракту</t>
  </si>
  <si>
    <t>Гарантия АО "Федеральная корпорация по развитию малого и среднего предпринимательства"</t>
  </si>
  <si>
    <t>Гарантии фондов поддержки малого и среднего предпринимательства (указать Фонд)</t>
  </si>
  <si>
    <t>Цель кредита</t>
  </si>
  <si>
    <t>Гарантия в рамках ФЗ-44, ФЗ-223, ФЗ-185, ФЗ-271</t>
  </si>
  <si>
    <t>Прочие гарантии</t>
  </si>
  <si>
    <t>Формирование депозита для участия в тендере на площадке АСТ</t>
  </si>
  <si>
    <t>Овердрафтный кредит</t>
  </si>
  <si>
    <t>Реализация контракта в рамках ФЗ-44, ФЗ-223, ФЗ-185, ФЗ-271</t>
  </si>
  <si>
    <t>Прочее кредитование на пополнение оборотных средств</t>
  </si>
  <si>
    <t>Рефинансирование оборотных кредитов других банков</t>
  </si>
  <si>
    <t>Срок запрашиваемого кредита (мес.)</t>
  </si>
  <si>
    <t>Параметры запрашиваемого кредита</t>
  </si>
  <si>
    <t>Наименование параметра</t>
  </si>
  <si>
    <t>Запрошено Клиентом</t>
  </si>
  <si>
    <t>Срок кредита</t>
  </si>
  <si>
    <t>Обеспечение</t>
  </si>
  <si>
    <t>Перенести данные</t>
  </si>
  <si>
    <t>Кредитные продукты</t>
  </si>
  <si>
    <t>Предлагаемый кредитый продукт:</t>
  </si>
  <si>
    <t>Бизнес-Оборот</t>
  </si>
  <si>
    <t>Бизнес-Овердрафт</t>
  </si>
  <si>
    <t>Бизнес-Гарантия</t>
  </si>
  <si>
    <t>Форма предоставления кредита</t>
  </si>
  <si>
    <t>Наличие сезонности</t>
  </si>
  <si>
    <t>Кредит</t>
  </si>
  <si>
    <t>Желаемый график погашения</t>
  </si>
  <si>
    <t>Максимальная нагрузка</t>
  </si>
  <si>
    <t>Минимальная нагрузка</t>
  </si>
  <si>
    <t>Дата регистрации</t>
  </si>
  <si>
    <t>Бизнес-Доверие</t>
  </si>
  <si>
    <t>Бизнес-Контракт (Госзаказ)</t>
  </si>
  <si>
    <t>Бизнес-Контракт (Внутренний рынок)</t>
  </si>
  <si>
    <t>Бизнес-Контракт (Экспортные)</t>
  </si>
  <si>
    <t>Без залога</t>
  </si>
  <si>
    <t>Соответствие требованиям альбома продуктов 2008</t>
  </si>
  <si>
    <t>Срок ведения бизнеса (мес.)</t>
  </si>
  <si>
    <t>Серия паспорта</t>
  </si>
  <si>
    <t>Дата выдачи</t>
  </si>
  <si>
    <t>Поручители</t>
  </si>
  <si>
    <t>ФИО Поручителя</t>
  </si>
  <si>
    <t>Наименование займодавца / кредитора</t>
  </si>
  <si>
    <t>№ договора</t>
  </si>
  <si>
    <t>Предоставляет поручит-во по запрашиваемой сделке</t>
  </si>
  <si>
    <t>Обязательство погашается утверждаемым кредитом и/или имеет общий лимит с утверждаемым кредитом</t>
  </si>
  <si>
    <t>Остаток задолженности/ Использованный лимит по КЛ, Овердрафту/Непокрытая часть гарантии, руб</t>
  </si>
  <si>
    <t>Количество:</t>
  </si>
  <si>
    <t>+</t>
  </si>
  <si>
    <t>-</t>
  </si>
  <si>
    <t>Кредитные обязательства</t>
  </si>
  <si>
    <t>Общая информация по сделке</t>
  </si>
  <si>
    <t>ID сделки в CRM</t>
  </si>
  <si>
    <t>ГОСБ</t>
  </si>
  <si>
    <t>ОСБ</t>
  </si>
  <si>
    <t>ВСП</t>
  </si>
  <si>
    <t>Территориальный банк</t>
  </si>
  <si>
    <t>ТБ</t>
  </si>
  <si>
    <t>ДО</t>
  </si>
  <si>
    <t>профиль ГОСБ 6 глаз</t>
  </si>
  <si>
    <t>профиль ГОСБ КК</t>
  </si>
  <si>
    <t>профиль ОСБ 6 глаз</t>
  </si>
  <si>
    <t>профиль ОСБ КК</t>
  </si>
  <si>
    <t>профиль ДО 6 глаз</t>
  </si>
  <si>
    <t>профиль ДО КК</t>
  </si>
  <si>
    <t>БАЙКАЛЬСКИЙ БАНК</t>
  </si>
  <si>
    <t>Иркутское ГОСБ №8586</t>
  </si>
  <si>
    <t>Основная модель</t>
  </si>
  <si>
    <t>Ангарское отделение</t>
  </si>
  <si>
    <t>основная модель</t>
  </si>
  <si>
    <t>Братское отделение</t>
  </si>
  <si>
    <t>8586/0101</t>
  </si>
  <si>
    <t>8586/0134</t>
  </si>
  <si>
    <t>8586/0136</t>
  </si>
  <si>
    <t>8586/0182</t>
  </si>
  <si>
    <t>8586/0183</t>
  </si>
  <si>
    <t>8586/0366</t>
  </si>
  <si>
    <t>8586/0370</t>
  </si>
  <si>
    <t>Бурятское ГОСБ №8601</t>
  </si>
  <si>
    <t>Читинское ГОСБ №8600</t>
  </si>
  <si>
    <t>Якутское ГОСБ№8603</t>
  </si>
  <si>
    <t>ВОЛГО-ВЯТСКИЙ БАНК</t>
  </si>
  <si>
    <t>ДАЛЬНЕВОСТОЧНЫЙ БАНК</t>
  </si>
  <si>
    <t>ЗАПАДНО-СИБИРСКИЙ БАНК</t>
  </si>
  <si>
    <t>ЗАПАДНО-УРАЛЬСКИЙ БАНК</t>
  </si>
  <si>
    <t>Коми</t>
  </si>
  <si>
    <t>МОСКОВСКИЙ БАНК</t>
  </si>
  <si>
    <t>ПОВОЛЖСКИЙ БАНК</t>
  </si>
  <si>
    <t>СЕВЕРНЫЙ БАНК</t>
  </si>
  <si>
    <t>СЕВЕРО-ЗАПАДНЫЙ БАНК</t>
  </si>
  <si>
    <t>СИБИРСКИЙ БАНК</t>
  </si>
  <si>
    <t>СРЕДНЕРУССКИЙ БАНК</t>
  </si>
  <si>
    <t>УРАЛЬСКИЙ БАНК</t>
  </si>
  <si>
    <t>ЦЕНТРАЛЬНО-ЧЕРНОЗЕМНЫЙ БАНК</t>
  </si>
  <si>
    <t>ЮГО-ЗАПАДНЫЙ БАНК</t>
  </si>
  <si>
    <t>Итого Госб</t>
  </si>
  <si>
    <t>Итого ОСБ</t>
  </si>
  <si>
    <t>Итого ДО</t>
  </si>
  <si>
    <t>Управление в КГ</t>
  </si>
  <si>
    <t>Коллегиальное управление (более одного человека)</t>
  </si>
  <si>
    <t>Промежуточные формы управления (коллегиальное управление при отсутствии четкого распределения полномочий и ответственности)</t>
  </si>
  <si>
    <t>Единоличное управление</t>
  </si>
  <si>
    <t>Деятельность компании</t>
  </si>
  <si>
    <t/>
  </si>
  <si>
    <t>Email</t>
  </si>
  <si>
    <t>Валюта кредита</t>
  </si>
  <si>
    <t>В соответствии со ст. 26 Закона «О банках и банковской деятельности» 
ПАО Сбербанк обязуется сохранять в тайне всю полученную от Вас и указанную в настоящей анкете информацию.</t>
  </si>
  <si>
    <t>Дата</t>
  </si>
  <si>
    <t>Должность</t>
  </si>
  <si>
    <t>Подпись</t>
  </si>
  <si>
    <t>Расшифровка подписи</t>
  </si>
  <si>
    <t xml:space="preserve">Оттиск печати </t>
  </si>
  <si>
    <t>М.П.</t>
  </si>
  <si>
    <t>Орган, выдавший паспорт</t>
  </si>
  <si>
    <r>
      <t xml:space="preserve">Номер паспорта / </t>
    </r>
    <r>
      <rPr>
        <b/>
        <sz val="11"/>
        <color rgb="FF006100"/>
        <rFont val="Calibri"/>
        <family val="2"/>
        <charset val="204"/>
        <scheme val="minor"/>
      </rPr>
      <t>ИНН для ЮЛ</t>
    </r>
  </si>
  <si>
    <r>
      <t xml:space="preserve">Дата рождения /
</t>
    </r>
    <r>
      <rPr>
        <b/>
        <sz val="11"/>
        <color rgb="FF006100"/>
        <rFont val="Calibri"/>
        <family val="2"/>
        <charset val="204"/>
        <scheme val="minor"/>
      </rPr>
      <t>Дата регистрации ЮЛ</t>
    </r>
  </si>
  <si>
    <r>
      <t xml:space="preserve">ФИО собственника / </t>
    </r>
    <r>
      <rPr>
        <b/>
        <sz val="11"/>
        <color rgb="FF006100"/>
        <rFont val="Calibri"/>
        <family val="2"/>
        <charset val="204"/>
        <scheme val="minor"/>
      </rPr>
      <t>Наименование ЮЛ</t>
    </r>
  </si>
  <si>
    <t>Адрес регистрации по месту жительства</t>
  </si>
  <si>
    <r>
      <t xml:space="preserve">Место рождения/ </t>
    </r>
    <r>
      <rPr>
        <b/>
        <sz val="11"/>
        <color rgb="FF006100"/>
        <rFont val="Calibri"/>
        <family val="2"/>
        <charset val="204"/>
        <scheme val="minor"/>
      </rPr>
      <t>Адрес регистрации ЮЛ</t>
    </r>
  </si>
  <si>
    <t>ФИО</t>
  </si>
  <si>
    <t>Дата рождения</t>
  </si>
  <si>
    <t>Номер паспорта</t>
  </si>
  <si>
    <t xml:space="preserve">Фактический адрес, телефон </t>
  </si>
  <si>
    <t>Место рождения</t>
  </si>
  <si>
    <t>Наименование банка</t>
  </si>
  <si>
    <t>Наличие претензий к счету 
(ДА / НЕТ)</t>
  </si>
  <si>
    <t>Наличие кредитной истории 
(ДА/НЕТ)</t>
  </si>
  <si>
    <t>Утверждено КМ</t>
  </si>
  <si>
    <t>Отчетность Заемщика для продукта "Гарантия-500"</t>
  </si>
  <si>
    <t>БАЛАНС</t>
  </si>
  <si>
    <t>Наименование показателя</t>
  </si>
  <si>
    <t xml:space="preserve">Код показателя из Ф.1 </t>
  </si>
  <si>
    <t>АКТИВ</t>
  </si>
  <si>
    <t>1.ВНЕОБОРОТНЫЕ АКТИВЫ</t>
  </si>
  <si>
    <t>Нематериальные активы</t>
  </si>
  <si>
    <t>Результаты исследований и разработок</t>
  </si>
  <si>
    <t>Основные средства</t>
  </si>
  <si>
    <t>Доходные вложения в материальные ценности</t>
  </si>
  <si>
    <t>Финансовые вложения</t>
  </si>
  <si>
    <t>Отложенные налоговые активы</t>
  </si>
  <si>
    <t>Незавершенные капитальные вложения в объекты основных средств</t>
  </si>
  <si>
    <t>Прочие внеоборотные активы</t>
  </si>
  <si>
    <t>Итого по разделу 1</t>
  </si>
  <si>
    <t>2. ОБОРОТНЫЕ АКТИВЫ</t>
  </si>
  <si>
    <t>Запасы</t>
  </si>
  <si>
    <t>Налог на добавленную стоимость по приобретенным ценностям</t>
  </si>
  <si>
    <t>Дебиторская задолженность</t>
  </si>
  <si>
    <t>Финансовые вложения (за исключением денежных эквивалентов)</t>
  </si>
  <si>
    <t>Денежные средства и денежные эквиваленты</t>
  </si>
  <si>
    <t>Прочие оборотные активы</t>
  </si>
  <si>
    <t>Итого по разделу 2</t>
  </si>
  <si>
    <t>ПАССИВ</t>
  </si>
  <si>
    <t>4. ДОЛГОСРОЧНЫЕ ОБЯЗАТЕЛЬСТВА</t>
  </si>
  <si>
    <t>Заемные средства</t>
  </si>
  <si>
    <t>Отложенные налоговые обязательства</t>
  </si>
  <si>
    <t>Оценочные обязательства</t>
  </si>
  <si>
    <t>Обязательства перед инвесторами по передаче объектов строительства</t>
  </si>
  <si>
    <t>Прочие обязательства</t>
  </si>
  <si>
    <t>Итого по разделу 4</t>
  </si>
  <si>
    <t>5. КРАТКОСРОЧНЫЕ ОБЯЗАТЕЛЬСТВА</t>
  </si>
  <si>
    <t>Кредиторская задолженность</t>
  </si>
  <si>
    <t>Доходы будущих периодов</t>
  </si>
  <si>
    <t>Итого по разделу 5</t>
  </si>
  <si>
    <t>3. КАПИТАЛ И РЕЗЕРВЫ</t>
  </si>
  <si>
    <t>Код показателя из Ф.2</t>
  </si>
  <si>
    <t>Выручка</t>
  </si>
  <si>
    <t>Себестоимость продаж</t>
  </si>
  <si>
    <t>Валовая прибыль (убыток)</t>
  </si>
  <si>
    <t>Коммерческие расходы</t>
  </si>
  <si>
    <t>Управленческие расходы</t>
  </si>
  <si>
    <t>Прибыль (убыток) от продаж</t>
  </si>
  <si>
    <t>Доходы от участия в других организациях</t>
  </si>
  <si>
    <t>Проценты к получению</t>
  </si>
  <si>
    <t>Проценты к уплате</t>
  </si>
  <si>
    <t>Прочие доходы</t>
  </si>
  <si>
    <t>Прочие расходы</t>
  </si>
  <si>
    <t>Прибыль (убыток) до налогообложения</t>
  </si>
  <si>
    <t>Текущий налог на прибыль</t>
  </si>
  <si>
    <t>Изменение отложенных налоговых обязательств</t>
  </si>
  <si>
    <t>Изменение отложенных налоговых активов</t>
  </si>
  <si>
    <t>Чистая прибыль (убыток)</t>
  </si>
  <si>
    <t>Значение на дату</t>
  </si>
  <si>
    <t>ОПиУ</t>
  </si>
  <si>
    <t>Рыночная стоимость обеспечения</t>
  </si>
  <si>
    <t>Необходимо выбрать:</t>
  </si>
  <si>
    <t>Комментарии от КМ</t>
  </si>
  <si>
    <t>Желаемая отсрочка погашения основного долга (мес.)</t>
  </si>
  <si>
    <t>Очистить таблицы</t>
  </si>
  <si>
    <t>Согласен</t>
  </si>
  <si>
    <t xml:space="preserve">Выражаю согласие  в соответствии с Федеральным законом от 30.12.2004 №218 "О кредитных историях"   предоставить Банку право обращаться в одно или несколько бюро кредитных историй для проверки сведений и получения информации.
Данное Согласие действует в течение 30 дней с момента его предоставления. </t>
  </si>
  <si>
    <t>Я предоставляю право ПАО Сбербанк на обработку, в т.ч. автоматизированную, своих персональных данных в соответствии с Федеральным законом от 27.07.2006 № 152 – ФЗ «О персональных данных» (под обработкой персональных данных в названном Законе понимаются действия (операции) с персональными данными физических лиц, включая сбор, систематизацию, накопление, хранение, уточнение (обновление, изменение), использование, распространение (в том числе передачу), обезличивание, блокирование и уничтожение). Указанные мною персональные данные предоставляются для отчуждения имущества, приобретение которого планируется осуществлять на кредитные средства ПАО Сбербанк, исполнения договорных обязательств, а также разработки Банком новых продуктов и услуг и информирования меня об этих продуктах и услугах.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представляется с момента подписания настоящей Анкеты и действительно в течении пяти лет после исполнения договорных обязательств. По истечении указанного срока  действие согласия считается продленным на каждые следующие пять лет при отсутствии сведений о его отзыве. Настоящее согласие может быть отозвано мной при предоставлении в ПАО Сбербанк заявления в простой письменной форме в соответствии с требованиями законодательства Российской Федерации.
Я подтверждаю, что на момент подписания настоящей Анкеты не признан судом не состоятельным (банкротом), в отношении меня не ведутся процедуры, применяемые в деле о банкротстве.</t>
  </si>
  <si>
    <t>(2)</t>
  </si>
  <si>
    <t>(1)</t>
  </si>
  <si>
    <t>Код подразделения</t>
  </si>
  <si>
    <t>Сведения об открытых у Заемщика/Принципала банковских  счетах (указать счета во всех банках)</t>
  </si>
  <si>
    <r>
      <t xml:space="preserve">Отчетность по </t>
    </r>
    <r>
      <rPr>
        <u/>
        <sz val="14"/>
        <color theme="1"/>
        <rFont val="Calibri"/>
        <family val="2"/>
        <charset val="204"/>
        <scheme val="minor"/>
      </rPr>
      <t>прочим</t>
    </r>
    <r>
      <rPr>
        <sz val="14"/>
        <color theme="1"/>
        <rFont val="Calibri"/>
        <family val="2"/>
        <charset val="204"/>
        <scheme val="minor"/>
      </rPr>
      <t xml:space="preserve"> видам деятельности</t>
    </r>
  </si>
  <si>
    <t>Фактический адрес, телефон</t>
  </si>
  <si>
    <t>Указать марку/модель (как в ПТС), год выпуска,  комплектация (если  существенно отличается от базовой), пробег.</t>
  </si>
  <si>
    <t>Указать наименование оборудования, год выпуска, производитель, комплектация (если  существенно отличается от базовой).  Допускается предоставление отдельным списком</t>
  </si>
  <si>
    <t>Указать общий номинал векселей</t>
  </si>
  <si>
    <t>Указать сумму гарантии</t>
  </si>
  <si>
    <t>Указать номер и дату контракта, приложить копию контракта в пакет документов</t>
  </si>
  <si>
    <t>Указать наименование и идентификационные признаки имущества</t>
  </si>
  <si>
    <t>Не требуется</t>
  </si>
  <si>
    <t>Указать товарную/ые  группу/ы ( например «детская одежда» или «запасные части для иностранных легковых автомобилей») и сумма в ценах закупки</t>
  </si>
  <si>
    <t>Указать категорию помещения (офисное, складское, производственное), адрес, площадь и рег. номер в четком соответствии со св-вом о праве собственности</t>
  </si>
  <si>
    <t>Указать адрес, площадь и рег. номер в четком соответствии со св-вом о праве собственности</t>
  </si>
  <si>
    <t>3-й вид деятельности</t>
  </si>
  <si>
    <t>4-й вид деятельности</t>
  </si>
  <si>
    <t>Площадь, кв.м</t>
  </si>
  <si>
    <t>Ставка аренды, руб</t>
  </si>
  <si>
    <t>Коммерческая недвижимость</t>
  </si>
  <si>
    <t>Жилая недвижимость</t>
  </si>
  <si>
    <r>
      <t xml:space="preserve">Цель кредита подробно </t>
    </r>
    <r>
      <rPr>
        <i/>
        <sz val="10"/>
        <color theme="1"/>
        <rFont val="Calibri"/>
        <family val="2"/>
        <charset val="204"/>
        <scheme val="minor"/>
      </rPr>
      <t>(необязательно)</t>
    </r>
  </si>
  <si>
    <r>
      <t>Недвижимость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i/>
        <sz val="10"/>
        <color theme="1"/>
        <rFont val="Calibri"/>
        <family val="2"/>
        <charset val="204"/>
        <scheme val="minor"/>
      </rPr>
      <t>(здания, сооружения, помещения, земельные участки)</t>
    </r>
    <r>
      <rPr>
        <sz val="14"/>
        <color theme="1"/>
        <rFont val="Calibri"/>
        <family val="2"/>
        <charset val="204"/>
        <scheme val="minor"/>
      </rPr>
      <t xml:space="preserve"> в собственности у владельцев Заемщика </t>
    </r>
    <r>
      <rPr>
        <i/>
        <sz val="10"/>
        <color theme="1"/>
        <rFont val="Calibri"/>
        <family val="2"/>
        <charset val="204"/>
        <scheme val="minor"/>
      </rPr>
      <t>(независимо от использования/не использования в бизнесе)</t>
    </r>
  </si>
  <si>
    <t>Требуется особый текст гарантии?</t>
  </si>
  <si>
    <t>Данные о продукции и услугах</t>
  </si>
  <si>
    <t>Наименование продукции</t>
  </si>
  <si>
    <t>Опыт реализации, мес.</t>
  </si>
  <si>
    <t>Наценка, %</t>
  </si>
  <si>
    <t>Основные конкуренты (наименование, город)</t>
  </si>
  <si>
    <t>Доля в объеме реализации, %</t>
  </si>
  <si>
    <t>Средняя наценка</t>
  </si>
  <si>
    <t>Информация о помещениях, используемых в бизнесе</t>
  </si>
  <si>
    <t>Тип</t>
  </si>
  <si>
    <t>Адрес помещения</t>
  </si>
  <si>
    <t>Основание для пользования</t>
  </si>
  <si>
    <t>Площадь, кв. м</t>
  </si>
  <si>
    <r>
      <rPr>
        <u/>
        <sz val="14"/>
        <color theme="1"/>
        <rFont val="Calibri"/>
        <family val="2"/>
        <charset val="204"/>
        <scheme val="minor"/>
      </rPr>
      <t>Второй</t>
    </r>
    <r>
      <rPr>
        <sz val="14"/>
        <color theme="1"/>
        <rFont val="Calibri"/>
        <family val="2"/>
        <charset val="204"/>
        <scheme val="minor"/>
      </rPr>
      <t xml:space="preserve"> вид деятельности </t>
    </r>
    <r>
      <rPr>
        <i/>
        <sz val="12"/>
        <color theme="1"/>
        <rFont val="Calibri"/>
        <family val="2"/>
        <charset val="204"/>
        <scheme val="minor"/>
      </rPr>
      <t>(по объему выручки)</t>
    </r>
  </si>
  <si>
    <r>
      <rPr>
        <u/>
        <sz val="14"/>
        <color theme="1"/>
        <rFont val="Calibri"/>
        <family val="2"/>
        <charset val="204"/>
        <scheme val="minor"/>
      </rPr>
      <t>Основной</t>
    </r>
    <r>
      <rPr>
        <sz val="14"/>
        <color theme="1"/>
        <rFont val="Calibri"/>
        <family val="2"/>
        <charset val="204"/>
        <scheme val="minor"/>
      </rPr>
      <t xml:space="preserve"> вид деятельности</t>
    </r>
    <r>
      <rPr>
        <i/>
        <sz val="14"/>
        <color theme="1"/>
        <rFont val="Calibri"/>
        <family val="2"/>
        <charset val="204"/>
        <scheme val="minor"/>
      </rPr>
      <t xml:space="preserve"> </t>
    </r>
    <r>
      <rPr>
        <i/>
        <sz val="12"/>
        <color theme="1"/>
        <rFont val="Calibri"/>
        <family val="2"/>
        <charset val="204"/>
        <scheme val="minor"/>
      </rPr>
      <t>(по объему выручки)</t>
    </r>
  </si>
  <si>
    <r>
      <t xml:space="preserve">Информация о Первых лицах компании </t>
    </r>
    <r>
      <rPr>
        <sz val="12"/>
        <color theme="0"/>
        <rFont val="Calibri"/>
        <family val="2"/>
        <charset val="204"/>
        <scheme val="minor"/>
      </rPr>
      <t>(генеральный директор, главный бухгалтер)</t>
    </r>
  </si>
  <si>
    <t>Участник сделки</t>
  </si>
  <si>
    <t>Заполнив и подписав настоящую Анкету, понимаю и соглашаюсь с тем, что:
1. Предоставлена в ПАО Сбербанк Анкета на получение кредита.
2. Обязуемся незамедлительно уведомлять ПАО Сбербанк о любых изменениях в информации, предоставленной ПАО Сбербанк.
3. Выражаю свое согласие на предоставление ПАО Сбербанк (в случае нарушения условий погашения кредита и/или процентов, а также любых платежей по Кредитному договору) информации, связанной с заключением и исполнением Кредитного договора (в том числе о суммах задолженности), новому Кредитору в связи с уступкой ПАО Сбербанк требования к Заемщику/Принципалу.
4. ПАО Сбербанк проводит любые требуемые, по мнению ПАО Сбербанк, проверки (в частности, может связаться в любой момент времени, (в том числе, в случае принудительного исполнения прав по Кредитному договору) по указанным контактам для проверки и получения любой необходимой информации).
5. Издержки, пошлины и накладные расходы, связанные с предоставлением кредита, несет Заемщик/Принципал.
6. Подписывая настоящую Анкету извещен, что при любом решении ПАО Сбербанк о предоставлении кредита настоящая Анкета и приложение к ней мне не будут возвращены.
7. Принятие к рассмотрению Анкеты не означает возникновения у ПАО Сбербанк обязательства по предоставлению кредита.
8. В случае отказа в предоставлении кредита ПАО Сбербанк вправе не сообщать причины отказа.
9. Выражаем свое согласие на проверку ПАО Сбербанк посредством посещения места нахождения бизнеса с получением следующей информации (с правом снятия ПАО Сбербанк копий всех документов): финансово-хозяйственного состояния предприятия (текущей выручки, товарных остатков, складской ведомости, кассовой дисциплины); организации производственного процесса, технического обслуживания оборудования, регулярности поставки материалов, их хранения, сроков реализации готовой продукции, условий ее отгрузки, доставки покупателям; структуры управления, опыта, квалификации, срока работы персонала; наличия имущества, с указанием его индивидуальных признаков (марка, модель, серийный или заводской номер), документов, подтверждающих право собственности на имущество; оригиналов документов, ранее переданных в ПАО Сбербанк, подтверждающих правовой статус Заемщика/Принципала, лицензии, договоров аренды, купли-продажи с основными покупателями/поставщиками, кредитных договоров с иными кредитными организациями, договоров займа и прочей необходимой информации.</t>
  </si>
  <si>
    <t>Согласие на обработку персональных данных Участников сделки</t>
  </si>
  <si>
    <t>Согласие на предкредитную обработку Заемщика</t>
  </si>
  <si>
    <t>Предпочтительная дата платежа (01 - 31)</t>
  </si>
  <si>
    <t>Ставка аренды, руб./кв. м.</t>
  </si>
  <si>
    <t>Информация о предоставляемом обеспечении</t>
  </si>
  <si>
    <t>Наименование, характеристика залога/обеспечения</t>
  </si>
  <si>
    <t>Ориентировочная рыночная стоимость залога (объем поручительства), руб</t>
  </si>
  <si>
    <t>Требуется указать</t>
  </si>
  <si>
    <t>2.3. Просроченная ДЗ</t>
  </si>
  <si>
    <t>10.1. Краткосрочные заемные средства</t>
  </si>
  <si>
    <t>10.2. Долгосрочные заемные средства</t>
  </si>
  <si>
    <t>9.6.   Просроченная кредиторская задолженность</t>
  </si>
  <si>
    <t>9.5.  Предоплата клиентами (авансы полученные)</t>
  </si>
  <si>
    <t>9.4.  Счета к оплате</t>
  </si>
  <si>
    <t>9.3.  Задолженность перед персоналом</t>
  </si>
  <si>
    <t>9.2.  Задолженность по аренде и коммунальных платежам</t>
  </si>
  <si>
    <t>9.1.  Задолженность по налогам и сборам</t>
  </si>
  <si>
    <t>9.    Кредиторская задолженность (расчеты с контрагентами):</t>
  </si>
  <si>
    <t>2.1. Счета к получению</t>
  </si>
  <si>
    <t>3.1. Сырье и материалы в т.ч. незавершенное производство</t>
  </si>
  <si>
    <t>3.2. Готовая продукция и товары для перепродажи</t>
  </si>
  <si>
    <t>3.    Запасы (ТМЦ)</t>
  </si>
  <si>
    <t>4.    Краткосрочные займы предоставленные</t>
  </si>
  <si>
    <t>6.   Материальные внеоборотные активы - основные средства в собственности Заемщика / Принципала, используемые в предпринимательской деятельности  (недвижимость, транспорт, оборудование)</t>
  </si>
  <si>
    <t>2.2. Предоплата (авансы выданные)</t>
  </si>
  <si>
    <t>2.    Дебиторская задолженность:</t>
  </si>
  <si>
    <t>5.    Краткосрочные финансовые вложения и другие оборотные активы</t>
  </si>
  <si>
    <t>8.   Долгосрочные финансовые вложения (облигации, ЦБ, акции &gt;1 года) и другие внеоборотные активы</t>
  </si>
  <si>
    <t>7.   Долгосрочные займы предоставленные</t>
  </si>
  <si>
    <t>1.   Денежные средства и денежные эквиваленты</t>
  </si>
  <si>
    <t>Значение</t>
  </si>
  <si>
    <t>Наименование показателя (АКТИВ)</t>
  </si>
  <si>
    <t>Наименование показателя (ПАССИВ)</t>
  </si>
  <si>
    <t>3.1. Расходы на персонал</t>
  </si>
  <si>
    <t>3.2. Аренда помещений и коммунальные платежи</t>
  </si>
  <si>
    <t>3.3 Транспортные расходы</t>
  </si>
  <si>
    <t>3.4 Реклама и маркетинг</t>
  </si>
  <si>
    <t>3.5 Налоги</t>
  </si>
  <si>
    <t>4.1. Связь и административные расходы</t>
  </si>
  <si>
    <t>4.2. Представительские и командировочные расходы</t>
  </si>
  <si>
    <t>5. Проценты к уплате</t>
  </si>
  <si>
    <t>10. Погашение основного долга по кредитам ПАО Сбербанк, в т.ч. потребительских кредитов собственников бизнеса</t>
  </si>
  <si>
    <t>11. Погашение основного долга по кредитам других банков, в т.ч. потребительских кредитов собственников бизнеса</t>
  </si>
  <si>
    <t>12. Лизинговые платежи</t>
  </si>
  <si>
    <t>13. Дивиденды</t>
  </si>
  <si>
    <t>2.  Расходы на закуп товарно-материальных запасов (себестоимость)</t>
  </si>
  <si>
    <t>3.  Коммерческие расходы</t>
  </si>
  <si>
    <t>4.  Управленческие расходы</t>
  </si>
  <si>
    <t>9.  Чистая прибыль после уплаты налогов</t>
  </si>
  <si>
    <t>8.  Налог на прибыль</t>
  </si>
  <si>
    <t>7.  Прочие расходы</t>
  </si>
  <si>
    <t>6.  Прочие доходы</t>
  </si>
  <si>
    <t>ОТЧЕТ О ПРИБЫЛЯХ И УБЫТКАХ</t>
  </si>
  <si>
    <t>На лист информации от Клиента</t>
  </si>
  <si>
    <t xml:space="preserve">Текущий остаток задолженности по кредитам Заемщика в банке </t>
  </si>
  <si>
    <t>Сумма</t>
  </si>
  <si>
    <t>Период (месяцы)</t>
  </si>
  <si>
    <t>Максимальная необеспеченная часть по гарантиям исполнения обязательств по Экспресс-анализу</t>
  </si>
  <si>
    <t>Предмет контракта</t>
  </si>
  <si>
    <t>Номер контракта/лота</t>
  </si>
  <si>
    <r>
      <rPr>
        <sz val="20"/>
        <color rgb="FFFF0000"/>
        <rFont val="Calibri"/>
        <family val="2"/>
        <charset val="204"/>
        <scheme val="minor"/>
      </rPr>
      <t>Внимание!</t>
    </r>
    <r>
      <rPr>
        <sz val="20"/>
        <color theme="1"/>
        <rFont val="Calibri"/>
        <family val="2"/>
        <charset val="204"/>
        <scheme val="minor"/>
      </rPr>
      <t xml:space="preserve"> Необходимо провести следующие проверки:</t>
    </r>
  </si>
  <si>
    <t>Выполнение проверки произведено</t>
  </si>
  <si>
    <t>Контактная информация для уточнения вопросов по сделке (заполнение не обязательно)</t>
  </si>
  <si>
    <t>ФИО кредитного аналитика</t>
  </si>
  <si>
    <t>Гражд-во</t>
  </si>
  <si>
    <t>ОПФ</t>
  </si>
  <si>
    <t>ФЛ</t>
  </si>
  <si>
    <t>Управление в Компании</t>
  </si>
  <si>
    <t>Основной собственник Заемщика зарегистрирован в одном регионе с местом ведения бизнеса</t>
  </si>
  <si>
    <t>Возможность Заемщиком значительного увеличения доли рынка на региональном сегменте рынка</t>
  </si>
  <si>
    <t>В финансовой деятельности Заемщика требуется внешний аудит?</t>
  </si>
  <si>
    <t>Номер счета</t>
  </si>
  <si>
    <t>Наименование залогодателя</t>
  </si>
  <si>
    <t>Участник Сделки</t>
  </si>
  <si>
    <r>
      <t>Код подразделения /</t>
    </r>
    <r>
      <rPr>
        <b/>
        <sz val="10"/>
        <color rgb="FF006100"/>
        <rFont val="Calibri"/>
        <family val="2"/>
        <charset val="204"/>
        <scheme val="minor"/>
      </rPr>
      <t xml:space="preserve"> ОГРН для ЮЛ</t>
    </r>
  </si>
  <si>
    <r>
      <t xml:space="preserve">Код подразделения / </t>
    </r>
    <r>
      <rPr>
        <b/>
        <sz val="11"/>
        <color rgb="FF006100"/>
        <rFont val="Calibri"/>
        <family val="2"/>
        <charset val="204"/>
        <scheme val="minor"/>
      </rPr>
      <t>ОГРН для ЮЛ</t>
    </r>
  </si>
  <si>
    <t>Тип участника</t>
  </si>
  <si>
    <t>Производственная программа</t>
  </si>
  <si>
    <t>№</t>
  </si>
  <si>
    <t>Наименование Контракта</t>
  </si>
  <si>
    <t>Заказчик</t>
  </si>
  <si>
    <t xml:space="preserve">Условия расчетов по контракту  </t>
  </si>
  <si>
    <t>Плановые сроки завершения расчетов по Контракту (дата)</t>
  </si>
  <si>
    <t>Срок завершения работ по контракту (для торговых контрактов –периодичность и сроки поставок)</t>
  </si>
  <si>
    <t>Обслуживающий банк</t>
  </si>
  <si>
    <t>Сумма Контракта, тыс. руб</t>
  </si>
  <si>
    <t>Объём поступивших денежных средств по Контракту, тыс. руб</t>
  </si>
  <si>
    <t>Объем будущих поступлений денежных средств по Контракту,  тыс. руб.</t>
  </si>
  <si>
    <t xml:space="preserve">Объем будущих затрат на реализацию Контракта, тыс. руб. </t>
  </si>
  <si>
    <r>
      <t>Планируются к заключению контракты с покупателями/заказчиками</t>
    </r>
    <r>
      <rPr>
        <b/>
        <sz val="11"/>
        <color theme="0" tint="-0.499984740745262"/>
        <rFont val="Calibri"/>
        <family val="2"/>
        <charset val="204"/>
        <scheme val="minor"/>
      </rPr>
      <t xml:space="preserve"> (по мере убывания суммы контракта)</t>
    </r>
    <r>
      <rPr>
        <b/>
        <sz val="12"/>
        <color theme="0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</t>
    </r>
  </si>
  <si>
    <r>
      <t xml:space="preserve">Заключенные контракты с покупателями/заказчиками </t>
    </r>
    <r>
      <rPr>
        <b/>
        <sz val="11"/>
        <color theme="0" tint="-0.499984740745262"/>
        <rFont val="Calibri"/>
        <family val="2"/>
        <charset val="204"/>
        <scheme val="minor"/>
      </rPr>
      <t xml:space="preserve">(по мере убывания объема будущих поступлений) </t>
    </r>
    <r>
      <rPr>
        <b/>
        <sz val="12"/>
        <color theme="0" tint="-0.49998474074526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</t>
    </r>
  </si>
  <si>
    <t>ИТОГО планируются к заключению                                                                                                                                 ссссссссссссс</t>
  </si>
  <si>
    <t>ИТОГО по действующему портфелю                                                                                                                                     ссссссссссссс</t>
  </si>
  <si>
    <t>Фактическая численность сотрудников Заемщика (единиц)</t>
  </si>
  <si>
    <t>Степень участия собственников Заемщика в управлении</t>
  </si>
  <si>
    <t xml:space="preserve">Деятельность Компании связана с реализацией договоров, предметом которых является закупка товаров, работ, услуг в рамках 44-ФЗ, 223-ФЗ </t>
  </si>
  <si>
    <t>Деятельность Компании связана с реализацией экспортных контрактов.</t>
  </si>
  <si>
    <t>Общая информация по Клиенту</t>
  </si>
  <si>
    <t>Наименование Клиента</t>
  </si>
  <si>
    <t>ИНН Клиента</t>
  </si>
  <si>
    <t>ID Клиента в CRM</t>
  </si>
  <si>
    <t>ТБ на территории которого зарегистрирован Заемщик</t>
  </si>
  <si>
    <t>Информация о КМ</t>
  </si>
  <si>
    <t>ФИО КМ</t>
  </si>
  <si>
    <r>
      <t xml:space="preserve">Деятельность Компании связан с производством и продажей продукции, работ, услуг,  носящих персониф. хар-р и производимых исключит. для конкретного, заранее определенного  заказчика/покупателя </t>
    </r>
    <r>
      <rPr>
        <sz val="11"/>
        <color theme="1"/>
        <rFont val="Calibri"/>
        <family val="2"/>
        <charset val="204"/>
        <scheme val="minor"/>
      </rPr>
      <t>(продукция/работа/услуга не может быть продана/оказана  другому лицу). При этом доля крупнейшего заказчика/покупателя составляет более 5% от выручки заемщика за анализируемый период.</t>
    </r>
  </si>
  <si>
    <t>АНКЕТА ЗАЕМЩИКА/ПРИНЦИПАЛА - ЮРИДИЧЕСКОГО ЛИЦА/ИНДИВИДУАЛЬНОГО ПРЕДПРИНИМАТЕЛЯ</t>
  </si>
  <si>
    <t>Цель кредита подробно</t>
  </si>
  <si>
    <t>Гарантия возврата авансового платежа</t>
  </si>
  <si>
    <t>Гарантия обслуживания</t>
  </si>
  <si>
    <t>Гарантия качества</t>
  </si>
  <si>
    <t xml:space="preserve">Гарантия выполнения гарантийных обязательств </t>
  </si>
  <si>
    <t>Гарантия исполнения обязательств по контракту</t>
  </si>
  <si>
    <t>Тендерная гарантия</t>
  </si>
  <si>
    <t>Гарантия для участия в тендере</t>
  </si>
  <si>
    <t>Основание для пользования помещением(ями), используемым(ми) в бизнесе</t>
  </si>
  <si>
    <t>Опыт реализации аналогичных контрактов:</t>
  </si>
  <si>
    <t>Добавить</t>
  </si>
  <si>
    <t>Удалить</t>
  </si>
  <si>
    <t>№ п/п</t>
  </si>
  <si>
    <t>Реестровый номер контракта</t>
  </si>
  <si>
    <t>Дата заключения контракта</t>
  </si>
  <si>
    <t>Объект контракта</t>
  </si>
  <si>
    <t>Срок контракта, в месяцах</t>
  </si>
  <si>
    <t>Сумма контракта, в тыс. рублей</t>
  </si>
  <si>
    <t>Неустойки, отражается факт наличия/отсутствия (да/нет)</t>
  </si>
  <si>
    <t>Госконтракт</t>
  </si>
  <si>
    <t>Регион по фактическому нахождению Заемщика</t>
  </si>
  <si>
    <t>Численность населения 
(тыс. человек)</t>
  </si>
  <si>
    <t>Регион (субъект РФ по фактическому нахождению Контрагента)</t>
  </si>
  <si>
    <t>Адыгея</t>
  </si>
  <si>
    <t>Алтай</t>
  </si>
  <si>
    <t>Алтайский край</t>
  </si>
  <si>
    <t>Амурская область</t>
  </si>
  <si>
    <t>Архангельская область</t>
  </si>
  <si>
    <t>Астраханская область</t>
  </si>
  <si>
    <t>Башкортостан</t>
  </si>
  <si>
    <t>Белгородская область</t>
  </si>
  <si>
    <t>Брянская область</t>
  </si>
  <si>
    <t>Бурятия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</si>
  <si>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</si>
  <si>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</si>
  <si>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</si>
  <si>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</si>
  <si>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Дагестан</t>
  </si>
  <si>
    <t>Еврейская АО</t>
  </si>
  <si>
    <t>Забайкальский край</t>
  </si>
  <si>
    <t>Ивановская область</t>
  </si>
  <si>
    <t>Ингушетия</t>
  </si>
  <si>
    <t>Иркутская область</t>
  </si>
  <si>
    <t>Кабардино-Балкария</t>
  </si>
  <si>
    <t>Калининградская область</t>
  </si>
  <si>
    <t>Калмыкия</t>
  </si>
  <si>
    <t>Калужская область</t>
  </si>
  <si>
    <t>Камчатский край</t>
  </si>
  <si>
    <t>Карачаево-Черкесия</t>
  </si>
  <si>
    <t>Карелия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</si>
  <si>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</si>
  <si>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</si>
  <si>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</si>
  <si>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</si>
  <si>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</si>
  <si>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Крым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</si>
  <si>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</si>
  <si>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</si>
  <si>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</si>
  <si>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</si>
  <si>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</si>
  <si>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Марий Эл</t>
  </si>
  <si>
    <t>Мордовия</t>
  </si>
  <si>
    <t>Москва</t>
  </si>
  <si>
    <t>Московская область</t>
  </si>
  <si>
    <t>Мурманская область</t>
  </si>
  <si>
    <t>Ненецкий АО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</si>
  <si>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</si>
  <si>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</si>
  <si>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</si>
  <si>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</si>
  <si>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</si>
  <si>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</si>
  <si>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</si>
  <si>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</si>
  <si>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</si>
  <si>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</si>
  <si>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</si>
  <si>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</si>
  <si>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</si>
  <si>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</si>
  <si>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</si>
  <si>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 (Якутия)</t>
  </si>
  <si>
    <t>Сахалинская область</t>
  </si>
  <si>
    <t>Свердловская область</t>
  </si>
  <si>
    <t>Севастополь</t>
  </si>
  <si>
    <t>Северная Осетия — Алания</t>
  </si>
  <si>
    <t>Смоленская область</t>
  </si>
  <si>
    <t>Ставропольский край</t>
  </si>
  <si>
    <t>Тамбовская область</t>
  </si>
  <si>
    <t>Татарстан</t>
  </si>
  <si>
    <t>Тверская область</t>
  </si>
  <si>
    <t>Томская область</t>
  </si>
  <si>
    <t>Тульская область</t>
  </si>
  <si>
    <t>Тыва (Тува)</t>
  </si>
  <si>
    <t>Тюменская область</t>
  </si>
  <si>
    <t>Удмуртия</t>
  </si>
  <si>
    <t>Ульяновская область</t>
  </si>
  <si>
    <t>Хабаровский край</t>
  </si>
  <si>
    <t>Хакасия</t>
  </si>
  <si>
    <t>Ханты-Мансийский АО — Югра</t>
  </si>
  <si>
    <t>Челябинская область</t>
  </si>
  <si>
    <t>Чечня</t>
  </si>
  <si>
    <t>Чувашия</t>
  </si>
  <si>
    <t>Чукотский АО</t>
  </si>
  <si>
    <t>Ямало-Ненецкий АО</t>
  </si>
  <si>
    <t>Ярославская область</t>
  </si>
  <si>
    <t>Численность населения города / населенного пункта по фактическому нахождению Контрагента (тыс. человек)</t>
  </si>
  <si>
    <t>менее 10</t>
  </si>
  <si>
    <t>от 10 вкл до 50</t>
  </si>
  <si>
    <t>от 50 вкл до 100</t>
  </si>
  <si>
    <t>от 100 вкл до 250</t>
  </si>
  <si>
    <t>от 250 вкл до 500</t>
  </si>
  <si>
    <t>от 500 вкл и более</t>
  </si>
  <si>
    <t>Наименование Бенифициара</t>
  </si>
  <si>
    <t xml:space="preserve">Понесены ли все затраты Исполнителем (Заемщиком)  по финансируемому контракту на момент обращения за кредитом? </t>
  </si>
  <si>
    <t>Предметом контракта является исключительно перепродажа товара, без его изменения?</t>
  </si>
  <si>
    <t>Действующий рейтинг 
(при наличии)</t>
  </si>
  <si>
    <t>Финансовая отчетность Принципала за завершенный финансовый год</t>
  </si>
  <si>
    <t>1.  Выручка</t>
  </si>
  <si>
    <t>12. Капитал и резервы</t>
  </si>
  <si>
    <t>11. Прочие обязательства</t>
  </si>
  <si>
    <t>10. Кредиты и займы:</t>
  </si>
  <si>
    <t>Опыт ведения бизнеса собственником Заемщика (полных лет)</t>
  </si>
  <si>
    <t>Информация о ежемесячной выручке по официальной отчетности (с НДС), руб.</t>
  </si>
  <si>
    <t>Выбор из списка</t>
  </si>
  <si>
    <r>
      <t>Срок лицензии, до</t>
    </r>
    <r>
      <rPr>
        <sz val="10"/>
        <color theme="1"/>
        <rFont val="Calibri"/>
        <family val="2"/>
        <charset val="204"/>
        <scheme val="minor"/>
      </rPr>
      <t xml:space="preserve"> (при бессрочной лицензии указывается дата, превышающая срок кредитования)</t>
    </r>
  </si>
  <si>
    <t>¬</t>
  </si>
  <si>
    <t>выбор из списка</t>
  </si>
  <si>
    <r>
      <t xml:space="preserve">Степень зависимости основной деятельности Заемщика от </t>
    </r>
    <r>
      <rPr>
        <b/>
        <u/>
        <sz val="10"/>
        <rFont val="Arial Cyr"/>
        <charset val="204"/>
      </rPr>
      <t>поставщиков</t>
    </r>
  </si>
  <si>
    <t>Доля крупнейших трех поставщиков менее 21% объема закупок Заемщика</t>
  </si>
  <si>
    <t>Доля крупнейших трех поставщиков составляет от 21% до 60 % объема закупок Заемщика</t>
  </si>
  <si>
    <t>Доля крупнейших трех поставщиков превышает 60 % объема закупок Заемщика</t>
  </si>
  <si>
    <t>Доля крупнейших трех поставщиков менее 21% объема закупок КГ</t>
  </si>
  <si>
    <t>Доля крупнейших трех поставщиков составляет от 21% до 60 % объема закупок КГ</t>
  </si>
  <si>
    <t>Доля крупнейших трех поставщиков превышает 60 % объема закупок КГ</t>
  </si>
  <si>
    <r>
      <t xml:space="preserve">Степень зависимости основной деятельности Заемщика от </t>
    </r>
    <r>
      <rPr>
        <b/>
        <u/>
        <sz val="10"/>
        <rFont val="Arial Cyr"/>
        <charset val="204"/>
      </rPr>
      <t>покупателей</t>
    </r>
  </si>
  <si>
    <t>Доля крупнейших трех покупателей менее 21% объема реализации Заемщика</t>
  </si>
  <si>
    <t>Доля крупнейших трех покупателей составляет от 21% до 60 % объема реализации Заемщика</t>
  </si>
  <si>
    <t>Доля крупнейших трех покупателей превышает 60 % объема реализации Заемщика</t>
  </si>
  <si>
    <t>Доля крупнейших трех покупателей менее 21% объема реализации КГ</t>
  </si>
  <si>
    <t>Доля крупнейших трех покупателей составляет от 21% до 60 % объема реализации КГ</t>
  </si>
  <si>
    <t>Доля крупнейших трех покупателей превышает 60 % объема реализации КГ</t>
  </si>
  <si>
    <t>Степень зависимости основной деятельности Заемщика от покупателей</t>
  </si>
  <si>
    <t>Степень зависимости основной деятельности Заемщика от поставщиков</t>
  </si>
  <si>
    <t>Информация о юридических Собственниках (учредители ФЛ и ЮЛ)</t>
  </si>
  <si>
    <t>Информация о собственниках бизнеса без доли в уставном капитале Заемщика/о Поручителях/о Залогодателях - третьих лицах</t>
  </si>
  <si>
    <t>Тип вопроса</t>
  </si>
  <si>
    <t>Дата предыдущего заключения</t>
  </si>
  <si>
    <t>ПУЛ</t>
  </si>
  <si>
    <t>Сколько конкурентов вы можете назвать?</t>
  </si>
  <si>
    <t>У меня нет конкурентов в моем городе</t>
  </si>
  <si>
    <t>У меня до 5 основных конкурентов</t>
  </si>
  <si>
    <t>Более 5 конкурентов</t>
  </si>
  <si>
    <t>Не могу назвать точное количество, т.к. очень много конкурентов</t>
  </si>
  <si>
    <t>Сколько конкурентов в своем городе Вы можете назвать?</t>
  </si>
  <si>
    <t>Дата заполнения анкеты</t>
  </si>
  <si>
    <t>Полное наименование</t>
  </si>
  <si>
    <t>Краткое наименование</t>
  </si>
  <si>
    <t>Прежнее наименование (если менялось)</t>
  </si>
  <si>
    <t>Дата изменения</t>
  </si>
  <si>
    <t>Кредитование по программе 6,5?</t>
  </si>
  <si>
    <t>НКЛ с графиком выборки/со свободным режимом выборки</t>
  </si>
  <si>
    <t>ВКЛ</t>
  </si>
  <si>
    <t>Овердрафт</t>
  </si>
  <si>
    <t>Гарантия исполнения обязательств по контракту 44-ФЗ</t>
  </si>
  <si>
    <t>Гарантия исполнения обязательств по контракту 223-ФЗ</t>
  </si>
  <si>
    <t>Гарантия выполнения гарантийных обязательств</t>
  </si>
  <si>
    <t>Таможенная гарантия</t>
  </si>
  <si>
    <t xml:space="preserve">Гарантии в пользу налоговых органов </t>
  </si>
  <si>
    <t>Финансовая гарантия</t>
  </si>
  <si>
    <t>ИНН Бенифициара</t>
  </si>
  <si>
    <t>НЕ СООТВЕТСТВУЕТ!</t>
  </si>
  <si>
    <t>Не заполнена сумма кредита в поле для КМ!_x000D_
Не заполнен срок кредита в поле для КМ!_x000D_
Не указана цель кредита в поле для КМ!_x000D_
Не указана форма выдачи кредита в поле для КМ!</t>
  </si>
  <si>
    <t>!!! Необходимо проверить наличие Контракта в пакете документов</t>
  </si>
  <si>
    <t>Гарантия исполнения обязательств по контракту 185-ФЗ</t>
  </si>
  <si>
    <t>Гарантия исполнения обязательств по контракту 271-ФЗ</t>
  </si>
  <si>
    <t>Бизнес-Гарантия QD (онлайн)</t>
  </si>
  <si>
    <t>Бизнес-Гарантия QD</t>
  </si>
  <si>
    <t>Выдача нескольких гарантий в рамках одного договора</t>
  </si>
  <si>
    <t>Итоги конкурса подведены?</t>
  </si>
  <si>
    <t>Текст гарантии</t>
  </si>
  <si>
    <t>Лимит гарантий (при одновременной выдаче)</t>
  </si>
  <si>
    <t>Расшифровка цели для второй и последующих гарантий</t>
  </si>
  <si>
    <t>Бенифициары по второй и последующих гарантий</t>
  </si>
  <si>
    <t>Контракт/обязательство, обеспечиваемые второй и последующих гарантий</t>
  </si>
  <si>
    <t>Срок действия второй и последующих гарантий</t>
  </si>
  <si>
    <t>Начальная сумма контракта</t>
  </si>
  <si>
    <t>Сумма заключенного контракта</t>
  </si>
  <si>
    <t>СНИЛС</t>
  </si>
  <si>
    <t>ПАСПОРТ РФ</t>
  </si>
  <si>
    <t>ЗАГРАНИЧНЫЙ ПАСПОРТ</t>
  </si>
  <si>
    <t>Серия</t>
  </si>
  <si>
    <t>Номер</t>
  </si>
  <si>
    <r>
      <rPr>
        <u/>
        <sz val="14"/>
        <color theme="1"/>
        <rFont val="Calibri"/>
        <family val="2"/>
        <charset val="204"/>
        <scheme val="minor"/>
      </rPr>
      <t>Дополнительный</t>
    </r>
    <r>
      <rPr>
        <sz val="14"/>
        <color theme="1"/>
        <rFont val="Calibri"/>
        <family val="2"/>
        <charset val="204"/>
        <scheme val="minor"/>
      </rPr>
      <t xml:space="preserve"> вид деятельности </t>
    </r>
    <r>
      <rPr>
        <i/>
        <sz val="12"/>
        <color theme="1"/>
        <rFont val="Calibri"/>
        <family val="2"/>
        <charset val="204"/>
        <scheme val="minor"/>
      </rPr>
      <t>(по объему выручки)</t>
    </r>
  </si>
  <si>
    <t>Расшифровка дополнительного вида деятельности</t>
  </si>
  <si>
    <t>Подробное описание дополнительного вида деятельности</t>
  </si>
  <si>
    <t>Налоговая отчетность по дополнительному виду деятельности</t>
  </si>
  <si>
    <t>Информация о Первых лицах Заемщика (генеральный директор, главный бухгалтер)</t>
  </si>
  <si>
    <t>Информация о юридических собственниках  Изменить формулировку в скобках(указываются акционеры/участники с долей 5% и более   в уставном капитале)</t>
  </si>
  <si>
    <t>№№</t>
  </si>
  <si>
    <t>Дополнительная информация</t>
  </si>
  <si>
    <t>АНКЕТА поручителя/залогодателя -  физического лица</t>
  </si>
  <si>
    <t>Информация о физическом лице</t>
  </si>
  <si>
    <t xml:space="preserve">ФИО Поручителя/Залогодателя  </t>
  </si>
  <si>
    <t xml:space="preserve">Дата рождения  </t>
  </si>
  <si>
    <t xml:space="preserve">Место рождения </t>
  </si>
  <si>
    <t>Наличие загранпаспорта</t>
  </si>
  <si>
    <t>Предоставляет поручительство</t>
  </si>
  <si>
    <t>Является залогодателем</t>
  </si>
  <si>
    <t>Паспортные данные</t>
  </si>
  <si>
    <t>Паспорт РФ</t>
  </si>
  <si>
    <t>Загранпаспорт</t>
  </si>
  <si>
    <t>ФИО как в загранпаспорте</t>
  </si>
  <si>
    <t>Подпись-согласие</t>
  </si>
  <si>
    <t>Назад</t>
  </si>
  <si>
    <t>Выражаю согласие  в соответствии с Федеральным законом от 30.12.2004 №218 "О кредитных историях"   предоставить Банку право обращаться в одно или несколько бюро кредитных историй для проверки сведений и получения информации.</t>
  </si>
  <si>
    <t xml:space="preserve">Данное Согласие действует в течение срока, установленного Федеральным законом от 30.12.2004 N 218-ФЗ "О кредитных историях",  со дня его оформления. </t>
  </si>
  <si>
    <t xml:space="preserve">При заключении в течение установленного срока  договора поручительства/залога с ПАО Сбербанк данное согласие  сохраняет силу в течение всего срока действия </t>
  </si>
  <si>
    <t xml:space="preserve"> Субъект персональных данных (ФИО)</t>
  </si>
  <si>
    <t xml:space="preserve">Паспортные данные (№, серия, кем и когда выдан) </t>
  </si>
  <si>
    <t>Подпись/Расшифровка</t>
  </si>
  <si>
    <t>Информация о юридическом лице</t>
  </si>
  <si>
    <t>заполнение не требуется</t>
  </si>
  <si>
    <t>Фактическая численность сотрудников (единиц)</t>
  </si>
  <si>
    <t>Информация о Первых лицах (генеральный директор, главный бухгалтер)</t>
  </si>
  <si>
    <t>'Информация о конечных бенефициарах (фактических выгодоприобрететелях, получающих основной доход от бизнеса )  не имеющих юридической доли в уставном капитале.</t>
  </si>
  <si>
    <t>Информация о юридических собственниках (указываются акционеры/участники с долей 5% и более в уставном капитале/для ИП указываются данные по ФЛ)</t>
  </si>
  <si>
    <t>Сведения об открытых банковских счетах (указать счета во всех банках)</t>
  </si>
  <si>
    <t xml:space="preserve">Управление бизнесом </t>
  </si>
  <si>
    <t>Планируется предоставление залога?</t>
  </si>
  <si>
    <t>АНКЕТА поручителя/залогодателя - ЮРИДИЧЕСКОГО ЛИЦА/ИНДИВИДУАЛЬНОГО ПРЕДПРИНИМАТЕЛЯ</t>
  </si>
  <si>
    <t>Рефинансирование кредитов других банков на инвестиционные цели</t>
  </si>
  <si>
    <t>Строительство -  Текущий ремонт (косметический)</t>
  </si>
  <si>
    <t>Строительство - Малоэтажное и многоэтажное строительство, реконструкция, капитальный ремонт</t>
  </si>
  <si>
    <t>Приобретение недвижимости - под залог приобретаемого объекта</t>
  </si>
  <si>
    <t>Приобретение недвижимости - под иное обеспечение</t>
  </si>
  <si>
    <t>Приобретение транспорта - Под залог приобретаемого объекта</t>
  </si>
  <si>
    <t>Приобретение транспорта - Под иное обеспечение</t>
  </si>
  <si>
    <t>Приобретение оборудования - под залог приобретаемого оборудования</t>
  </si>
  <si>
    <t>Приобретение оборудования - под иное обеспечение</t>
  </si>
  <si>
    <t>Финансирование нового направления деятельности</t>
  </si>
  <si>
    <t>Планируется ли предоставление поручительства/гарантии Корпорации МСП/МСП Банка/РГО?</t>
  </si>
  <si>
    <t>Расшифровка</t>
  </si>
  <si>
    <t>Выражаю согласие  в соответствии с Федеральным законом от 30.12.2004 №218 "О кредитных историях"   предоставить Банку право обращаться в одно или несколько бюро кредитных историй для проверки сведений и получения информации.</t>
  </si>
  <si>
    <t xml:space="preserve">Данное Согласие действует в течение срока, установленного Федеральным законом от 30.12.2004 N 218-ФЗ "О кредитных историях",  со дня его оформления. </t>
  </si>
  <si>
    <t xml:space="preserve">При заключении в течение установленного срока  договора кредита/предоставления банковской гарантии и/или поручительства/залога с ПАО Сбербанк данное согласие  сохраняет силу в течение всего срока действия указанных договоров. </t>
  </si>
  <si>
    <t>Согласие на обработку персональных данных/запрос в бюро кредитных историй информации</t>
  </si>
  <si>
    <t>С МСП</t>
  </si>
  <si>
    <t>Без СМП</t>
  </si>
  <si>
    <t xml:space="preserve">Я предоставляю право ПАО Сбербанк, далее -  Банк  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договору, а также  Акционерному обществу «Федеральная корпорация по развитию малого и среднего предпринимательства» (указать адрес ЮЛ), Акционерному обществу «Российский Банк поддержки малого и среднего предпринимательства» (указать адрес ЮЛ), _____________________________________________________________ (указывается полное наименование РГО, адрес).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  Заемщика/обеспечительных обязательств Поручителя/Залогодателя, а также оформления обеспечения по кредиту в форме гарантии ОА «Федеральная корпорация по развитию малого и среднего предпринимательства»/ Акционерному обществу «Российский Банк поддержки малого и среднего предпринимательства»  и/или поручительства ________________________________________(указывается сокращенное наименование РГО).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 </t>
  </si>
  <si>
    <t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t>
  </si>
  <si>
    <t>RUR</t>
  </si>
  <si>
    <t>Общая информация о бизнесе (с учетом деятельности аффилированных с заемщиком компаний/ИП)</t>
  </si>
  <si>
    <t>Открыт счет</t>
  </si>
  <si>
    <t>Имеется кредит</t>
  </si>
  <si>
    <t>Разработчик: Прилепин Алексей Викторович</t>
  </si>
  <si>
    <t>0 0</t>
  </si>
  <si>
    <t>8586</t>
  </si>
  <si>
    <t>8601</t>
  </si>
  <si>
    <t>8600</t>
  </si>
  <si>
    <t>8603</t>
  </si>
  <si>
    <t>8611</t>
  </si>
  <si>
    <t>8610</t>
  </si>
  <si>
    <t>8612</t>
  </si>
  <si>
    <t>8614</t>
  </si>
  <si>
    <t>8589</t>
  </si>
  <si>
    <t>8613</t>
  </si>
  <si>
    <t>9042</t>
  </si>
  <si>
    <t>9070</t>
  </si>
  <si>
    <t>4157</t>
  </si>
  <si>
    <t>8635</t>
  </si>
  <si>
    <t>8636</t>
  </si>
  <si>
    <t>8567</t>
  </si>
  <si>
    <t>8556</t>
  </si>
  <si>
    <t>8557</t>
  </si>
  <si>
    <t>8645</t>
  </si>
  <si>
    <t>0029</t>
  </si>
  <si>
    <t>1791</t>
  </si>
  <si>
    <t>5940</t>
  </si>
  <si>
    <t>1790</t>
  </si>
  <si>
    <t>8369</t>
  </si>
  <si>
    <t>8634</t>
  </si>
  <si>
    <t>6984</t>
  </si>
  <si>
    <t>8617</t>
  </si>
  <si>
    <t>8618</t>
  </si>
  <si>
    <t>3800</t>
  </si>
  <si>
    <t>8625</t>
  </si>
  <si>
    <t>8621</t>
  </si>
  <si>
    <t>8623</t>
  </si>
  <si>
    <t>8624</t>
  </si>
  <si>
    <t>6991</t>
  </si>
  <si>
    <t>1039</t>
  </si>
  <si>
    <t>8622</t>
  </si>
  <si>
    <t>8588</t>
  </si>
  <si>
    <t>8637</t>
  </si>
  <si>
    <t>8638</t>
  </si>
  <si>
    <t>8639</t>
  </si>
  <si>
    <t>8640</t>
  </si>
  <si>
    <t>0017</t>
  </si>
  <si>
    <t>9055</t>
  </si>
  <si>
    <t>9056</t>
  </si>
  <si>
    <t>8626</t>
  </si>
  <si>
    <t>8627</t>
  </si>
  <si>
    <t>8628</t>
  </si>
  <si>
    <t>8629</t>
  </si>
  <si>
    <t>8630</t>
  </si>
  <si>
    <t>8644</t>
  </si>
  <si>
    <t>8615</t>
  </si>
  <si>
    <t>8047</t>
  </si>
  <si>
    <t>8616</t>
  </si>
  <si>
    <t>8646</t>
  </si>
  <si>
    <t>8602</t>
  </si>
  <si>
    <t>8591</t>
  </si>
  <si>
    <t>8605</t>
  </si>
  <si>
    <t>8609</t>
  </si>
  <si>
    <t>8604</t>
  </si>
  <si>
    <t>8608</t>
  </si>
  <si>
    <t>8606</t>
  </si>
  <si>
    <t>8607</t>
  </si>
  <si>
    <t>1023</t>
  </si>
  <si>
    <t>1026</t>
  </si>
  <si>
    <t>1025</t>
  </si>
  <si>
    <t>1024</t>
  </si>
  <si>
    <t>8598</t>
  </si>
  <si>
    <t>7003</t>
  </si>
  <si>
    <t>8597</t>
  </si>
  <si>
    <t>8599</t>
  </si>
  <si>
    <t>9013</t>
  </si>
  <si>
    <t>8592</t>
  </si>
  <si>
    <t>8594</t>
  </si>
  <si>
    <t>8596</t>
  </si>
  <si>
    <t>8593</t>
  </si>
  <si>
    <t>8595</t>
  </si>
  <si>
    <t>8620</t>
  </si>
  <si>
    <t>5221</t>
  </si>
  <si>
    <t>8619</t>
  </si>
  <si>
    <t>5230</t>
  </si>
  <si>
    <t>8579</t>
  </si>
  <si>
    <t>8585</t>
  </si>
  <si>
    <t>8590</t>
  </si>
  <si>
    <t>8631</t>
  </si>
  <si>
    <t>8632</t>
  </si>
  <si>
    <t>8633</t>
  </si>
  <si>
    <t>8643</t>
  </si>
  <si>
    <t>Согласие на предкредитную обработку</t>
  </si>
  <si>
    <t>Информация по первой гарантии</t>
  </si>
  <si>
    <t>Информация по второй и последующим гарантиям</t>
  </si>
  <si>
    <t>Сумма действующих и одобренных нетендерных гарантий, выданных в рамках ФЗ-44, ФЗ-233, ФЗ-185, ФЗ-271 без обеспечения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</si>
</sst>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₽&quot;* #,##0.00_);_(&quot;₽&quot;* \(#,##0.00\);_(&quot;₽&quot;* &quot;-&quot;??_);_(@_)"/>
    <numFmt numFmtId="165" formatCode="_(* #,##0.00_);_(* \(#,##0.00\);_(* &quot;-&quot;??_);_(@_)"/>
    <numFmt numFmtId="166" formatCode="[$-419]mmmm\ yyyy;@"/>
    <numFmt numFmtId="167" formatCode="[&lt;=9999999]###\-####;\(###\)\ ###\-####"/>
    <numFmt numFmtId="168" formatCode="dd\.mm\.yyyy"/>
    <numFmt numFmtId="169" formatCode="00"/>
  </numFmts>
  <fonts count="8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sz val="11"/>
      <color theme="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2"/>
      <name val="Arial Cyr"/>
      <charset val="204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name val="Arial Cyr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2"/>
      <color rgb="FF006100"/>
      <name val="Calibri"/>
      <family val="2"/>
      <charset val="204"/>
      <scheme val="minor"/>
    </font>
    <font>
      <sz val="14"/>
      <color rgb="FF0061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11"/>
      <color rgb="FF0061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3"/>
      <color rgb="FF0061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.5"/>
      <color theme="1"/>
      <name val="Verdana"/>
      <family val="2"/>
      <charset val="204"/>
    </font>
    <font>
      <b/>
      <sz val="10.5"/>
      <color theme="1"/>
      <name val="Verdana"/>
      <family val="2"/>
      <charset val="204"/>
    </font>
    <font>
      <sz val="20"/>
      <name val="Arial Cyr"/>
      <charset val="204"/>
    </font>
    <font>
      <sz val="11"/>
      <color rgb="FF0061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0" tint="-0.249977111117893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theme="0" tint="-0.34998626667073579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1"/>
      <color theme="0" tint="-0.249977111117893"/>
      <name val="Symbol"/>
      <family val="1"/>
      <charset val="2"/>
    </font>
    <font>
      <sz val="14"/>
      <color theme="0" tint="-0.249977111117893"/>
      <name val="Symbol"/>
      <family val="1"/>
      <charset val="2"/>
    </font>
    <font>
      <i/>
      <sz val="10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6"/>
      <color rgb="FF006100"/>
      <name val="Calibri"/>
      <family val="2"/>
      <charset val="204"/>
      <scheme val="minor"/>
    </font>
    <font>
      <sz val="12"/>
      <name val="Arial"/>
      <family val="2"/>
      <charset val="204"/>
    </font>
    <font>
      <sz val="2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0061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0" tint="-0.499984740745262"/>
      <name val="Calibri"/>
      <family val="2"/>
      <charset val="204"/>
      <scheme val="minor"/>
    </font>
    <font>
      <b/>
      <sz val="12"/>
      <color rgb="FF006100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sz val="24"/>
      <color rgb="FFC00000"/>
      <name val="Calibri"/>
      <family val="2"/>
      <charset val="204"/>
      <scheme val="minor"/>
    </font>
    <font>
      <sz val="14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0"/>
      <color theme="0" tint="-0.249977111117893"/>
      <name val="Calibri"/>
      <family val="2"/>
      <charset val="204"/>
      <scheme val="minor"/>
    </font>
    <font>
      <sz val="10"/>
      <color rgb="FF339933"/>
      <name val="Arial"/>
      <family val="2"/>
      <charset val="204"/>
    </font>
    <font>
      <sz val="9"/>
      <color rgb="FF339933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u/>
      <sz val="10"/>
      <name val="Arial Cyr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8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4"/>
      <color rgb="FF339933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1F497D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sz val="9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3F3"/>
        <bgColor indexed="64"/>
      </patternFill>
    </fill>
    <fill>
      <patternFill patternType="solid">
        <fgColor rgb="FF59A63D"/>
        <bgColor indexed="64"/>
      </patternFill>
    </fill>
    <fill>
      <patternFill patternType="gray0625">
        <fgColor rgb="FFE7E7E7"/>
      </patternFill>
    </fill>
    <fill>
      <patternFill patternType="solid">
        <fgColor rgb="FFE7E7E7"/>
        <bgColor indexed="64"/>
      </patternFill>
    </fill>
    <fill>
      <patternFill patternType="solid">
        <fgColor rgb="FFFAFAFA"/>
        <bgColor indexed="64"/>
      </patternFill>
    </fill>
    <fill>
      <patternFill patternType="gray0625">
        <fgColor rgb="FFE7E7E7"/>
        <bgColor theme="0"/>
      </patternFill>
    </fill>
    <fill>
      <patternFill patternType="gray0625">
        <fgColor rgb="FFE7E7E7"/>
        <bgColor theme="0" tint="-4.9989318521683403E-2"/>
      </patternFill>
    </fill>
    <fill>
      <patternFill patternType="gray0625">
        <fgColor rgb="FFE7E7E7"/>
        <bgColor theme="0" tint="-0.14999847407452621"/>
      </patternFill>
    </fill>
    <fill>
      <patternFill patternType="gray0625">
        <fgColor theme="0" tint="-0.14996795556505021"/>
        <bgColor theme="0"/>
      </patternFill>
    </fill>
    <fill>
      <patternFill patternType="gray0625">
        <fgColor rgb="FFE7E7E7"/>
        <bgColor rgb="FFF2F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fgColor rgb="FFE7E7E7"/>
        <bgColor theme="0" tint="-0.249977111117893"/>
      </patternFill>
    </fill>
    <fill>
      <patternFill patternType="gray0625">
        <fgColor rgb="FFE7E7E7"/>
        <bgColor rgb="FFE7E7E7"/>
      </patternFill>
    </fill>
  </fills>
  <borders count="1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E7E7E7"/>
      </right>
      <top/>
      <bottom/>
      <diagonal/>
    </border>
    <border>
      <left/>
      <right/>
      <top style="dotted">
        <color theme="0" tint="-0.14996795556505021"/>
      </top>
      <bottom/>
      <diagonal/>
    </border>
    <border>
      <left/>
      <right/>
      <top/>
      <bottom style="dotted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/>
      <top/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 style="dotted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ashed">
        <color theme="0" tint="-0.14993743705557422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/>
      <top style="thin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thin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/>
      <top style="thin">
        <color theme="0" tint="-0.34998626667073579"/>
      </top>
      <bottom/>
      <diagonal/>
    </border>
    <border>
      <left/>
      <right style="dotted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/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 style="mediumDashed">
        <color indexed="64"/>
      </bottom>
      <diagonal/>
    </border>
    <border>
      <left/>
      <right style="mediumDashed">
        <color indexed="64"/>
      </right>
      <top/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thin">
        <color indexed="64"/>
      </bottom>
      <diagonal/>
    </border>
    <border diagonalDown="1">
      <left/>
      <right/>
      <top/>
      <bottom style="thin">
        <color indexed="64"/>
      </bottom>
      <diagonal style="mediumDashed">
        <color indexed="64"/>
      </diagonal>
    </border>
    <border diagonalUp="1">
      <left/>
      <right/>
      <top/>
      <bottom style="thin">
        <color indexed="64"/>
      </bottom>
      <diagonal style="mediumDashed">
        <color indexed="64"/>
      </diagonal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dashed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otted">
        <color theme="0" tint="-0.34998626667073579"/>
      </left>
      <right style="dotted">
        <color theme="0" tint="-0.34998626667073579"/>
      </right>
      <top style="thin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dashed">
        <color theme="0" tint="-0.34998626667073579"/>
      </left>
      <right style="dott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dotted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tted">
        <color theme="0" tint="-0.34998626667073579"/>
      </bottom>
      <diagonal/>
    </border>
    <border>
      <left/>
      <right style="hair">
        <color theme="0" tint="-0.34998626667073579"/>
      </right>
      <top style="thin">
        <color theme="0" tint="-0.34998626667073579"/>
      </top>
      <bottom style="dotted">
        <color theme="0" tint="-0.34998626667073579"/>
      </bottom>
      <diagonal/>
    </border>
    <border>
      <left/>
      <right style="hair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/>
      <diagonal/>
    </border>
    <border>
      <left/>
      <right style="medium">
        <color rgb="FFA6A6A6"/>
      </right>
      <top/>
      <bottom/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1033">
    <xf numFmtId="0" fontId="0" fillId="0" borderId="0" xfId="0"/>
    <xf numFmtId="0" fontId="0" fillId="0" borderId="0" xfId="0"/>
    <xf numFmtId="0" fontId="2" fillId="0" borderId="0" xfId="4" applyAlignment="1">
      <alignment horizontal="left" vertical="center"/>
    </xf>
    <xf numFmtId="0" fontId="2" fillId="0" borderId="0" xfId="4" quotePrefix="1" applyAlignment="1">
      <alignment horizontal="left" vertical="center"/>
    </xf>
    <xf numFmtId="0" fontId="2" fillId="0" borderId="0" xfId="4"/>
    <xf numFmtId="0" fontId="0" fillId="5" borderId="0" xfId="0" applyFill="1"/>
    <xf numFmtId="0" fontId="0" fillId="4" borderId="1" xfId="0" applyFill="1" applyBorder="1"/>
    <xf numFmtId="0" fontId="8" fillId="0" borderId="0" xfId="0" applyFont="1"/>
    <xf numFmtId="0" fontId="0" fillId="5" borderId="6" xfId="0" applyFill="1" applyBorder="1"/>
    <xf numFmtId="0" fontId="0" fillId="0" borderId="0" xfId="0" applyFill="1" applyBorder="1"/>
    <xf numFmtId="0" fontId="18" fillId="6" borderId="13" xfId="0" applyFont="1" applyFill="1" applyBorder="1" applyAlignment="1">
      <alignment horizontal="center" vertical="center"/>
    </xf>
    <xf numFmtId="0" fontId="8" fillId="5" borderId="0" xfId="0" applyFont="1" applyFill="1"/>
    <xf numFmtId="49" fontId="19" fillId="7" borderId="15" xfId="5" applyNumberFormat="1" applyFont="1" applyFill="1" applyBorder="1" applyAlignment="1">
      <alignment horizontal="center" vertical="center" wrapText="1"/>
    </xf>
    <xf numFmtId="49" fontId="19" fillId="7" borderId="0" xfId="5" applyNumberFormat="1" applyFont="1" applyFill="1" applyBorder="1" applyAlignment="1">
      <alignment horizontal="center" vertical="center" wrapText="1"/>
    </xf>
    <xf numFmtId="1" fontId="19" fillId="7" borderId="0" xfId="5" applyNumberFormat="1" applyFont="1" applyFill="1" applyBorder="1" applyAlignment="1">
      <alignment horizontal="center" vertical="center" wrapText="1"/>
    </xf>
    <xf numFmtId="0" fontId="20" fillId="5" borderId="0" xfId="0" applyFont="1" applyFill="1"/>
    <xf numFmtId="49" fontId="20" fillId="5" borderId="0" xfId="0" applyNumberFormat="1" applyFont="1" applyFill="1" applyAlignment="1"/>
    <xf numFmtId="49" fontId="2" fillId="0" borderId="0" xfId="6" applyNumberFormat="1" applyFont="1" applyFill="1" applyBorder="1" applyAlignment="1"/>
    <xf numFmtId="49" fontId="20" fillId="0" borderId="0" xfId="0" applyNumberFormat="1" applyFont="1" applyFill="1" applyAlignment="1"/>
    <xf numFmtId="0" fontId="2" fillId="0" borderId="0" xfId="3" applyFont="1" applyFill="1" applyBorder="1" applyAlignment="1"/>
    <xf numFmtId="49" fontId="20" fillId="0" borderId="0" xfId="0" applyNumberFormat="1" applyFont="1" applyFill="1" applyBorder="1" applyAlignment="1"/>
    <xf numFmtId="49" fontId="20" fillId="5" borderId="0" xfId="0" applyNumberFormat="1" applyFont="1" applyFill="1" applyBorder="1" applyAlignment="1"/>
    <xf numFmtId="49" fontId="2" fillId="0" borderId="0" xfId="3" applyNumberFormat="1" applyFont="1" applyFill="1" applyBorder="1" applyAlignment="1"/>
    <xf numFmtId="49" fontId="2" fillId="0" borderId="0" xfId="5" applyNumberFormat="1" applyFont="1" applyFill="1" applyBorder="1" applyAlignment="1"/>
    <xf numFmtId="49" fontId="2" fillId="0" borderId="0" xfId="5" applyNumberFormat="1" applyFont="1" applyAlignment="1"/>
    <xf numFmtId="49" fontId="2" fillId="0" borderId="0" xfId="5" applyNumberFormat="1" applyFont="1" applyFill="1" applyAlignment="1"/>
    <xf numFmtId="0" fontId="0" fillId="5" borderId="0" xfId="0" applyFill="1" applyBorder="1"/>
    <xf numFmtId="0" fontId="0" fillId="13" borderId="0" xfId="0" applyFill="1"/>
    <xf numFmtId="0" fontId="0" fillId="13" borderId="0" xfId="0" applyFill="1" applyBorder="1"/>
    <xf numFmtId="0" fontId="31" fillId="13" borderId="0" xfId="0" applyFont="1" applyFill="1" applyAlignment="1">
      <alignment horizontal="left" vertical="center"/>
    </xf>
    <xf numFmtId="0" fontId="31" fillId="13" borderId="16" xfId="0" applyFont="1" applyFill="1" applyBorder="1"/>
    <xf numFmtId="0" fontId="31" fillId="13" borderId="0" xfId="0" quotePrefix="1" applyFont="1" applyFill="1" applyAlignment="1">
      <alignment horizontal="left" vertical="center"/>
    </xf>
    <xf numFmtId="0" fontId="0" fillId="5" borderId="31" xfId="0" applyFill="1" applyBorder="1"/>
    <xf numFmtId="0" fontId="31" fillId="0" borderId="0" xfId="0" applyFont="1"/>
    <xf numFmtId="0" fontId="0" fillId="0" borderId="0" xfId="0" quotePrefix="1" applyAlignment="1">
      <alignment horizontal="left"/>
    </xf>
    <xf numFmtId="0" fontId="0" fillId="0" borderId="0" xfId="0" quotePrefix="1" applyFill="1" applyBorder="1" applyAlignment="1">
      <alignment horizontal="left"/>
    </xf>
    <xf numFmtId="0" fontId="10" fillId="4" borderId="9" xfId="0" applyFont="1" applyFill="1" applyBorder="1" applyAlignment="1">
      <alignment horizontal="center" vertical="center"/>
    </xf>
    <xf numFmtId="0" fontId="31" fillId="13" borderId="0" xfId="0" applyFont="1" applyFill="1" applyBorder="1"/>
    <xf numFmtId="0" fontId="0" fillId="5" borderId="75" xfId="0" applyFill="1" applyBorder="1"/>
    <xf numFmtId="0" fontId="0" fillId="5" borderId="76" xfId="0" applyFill="1" applyBorder="1"/>
    <xf numFmtId="0" fontId="0" fillId="5" borderId="78" xfId="0" applyFill="1" applyBorder="1"/>
    <xf numFmtId="0" fontId="0" fillId="5" borderId="80" xfId="0" applyFill="1" applyBorder="1"/>
    <xf numFmtId="0" fontId="0" fillId="5" borderId="81" xfId="0" applyFill="1" applyBorder="1"/>
    <xf numFmtId="0" fontId="0" fillId="5" borderId="82" xfId="0" applyFill="1" applyBorder="1"/>
    <xf numFmtId="0" fontId="14" fillId="5" borderId="0" xfId="0" applyFont="1" applyFill="1" applyBorder="1" applyAlignment="1">
      <alignment horizontal="left" vertical="top" wrapText="1"/>
    </xf>
    <xf numFmtId="0" fontId="14" fillId="5" borderId="0" xfId="0" applyFont="1" applyFill="1" applyBorder="1" applyAlignment="1">
      <alignment horizontal="left" vertical="top"/>
    </xf>
    <xf numFmtId="0" fontId="0" fillId="0" borderId="0" xfId="0" applyNumberFormat="1"/>
    <xf numFmtId="0" fontId="29" fillId="14" borderId="61" xfId="0" applyFont="1" applyFill="1" applyBorder="1" applyAlignment="1" applyProtection="1">
      <alignment horizontal="center" vertical="center" wrapText="1"/>
      <protection locked="0"/>
    </xf>
    <xf numFmtId="0" fontId="29" fillId="14" borderId="46" xfId="0" applyFont="1" applyFill="1" applyBorder="1" applyAlignment="1" applyProtection="1">
      <alignment vertical="center" wrapText="1"/>
      <protection locked="0"/>
    </xf>
    <xf numFmtId="0" fontId="65" fillId="5" borderId="0" xfId="0" applyFont="1" applyFill="1" applyAlignment="1">
      <alignment horizontal="left" vertical="center"/>
    </xf>
    <xf numFmtId="0" fontId="65" fillId="5" borderId="0" xfId="0" applyFont="1" applyFill="1"/>
    <xf numFmtId="0" fontId="2" fillId="5" borderId="0" xfId="0" applyFont="1" applyFill="1"/>
    <xf numFmtId="0" fontId="2" fillId="4" borderId="15" xfId="0" applyFont="1" applyFill="1" applyBorder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31" fillId="13" borderId="0" xfId="0" quotePrefix="1" applyFont="1" applyFill="1" applyAlignment="1">
      <alignment horizontal="left" vertical="center" wrapText="1"/>
    </xf>
    <xf numFmtId="0" fontId="31" fillId="13" borderId="0" xfId="0" applyFont="1" applyFill="1" applyAlignment="1">
      <alignment horizontal="left" vertical="center" wrapText="1"/>
    </xf>
    <xf numFmtId="0" fontId="69" fillId="0" borderId="0" xfId="0" applyFont="1" applyAlignment="1">
      <alignment horizontal="left" vertical="center"/>
    </xf>
    <xf numFmtId="0" fontId="0" fillId="9" borderId="0" xfId="0" applyFill="1" applyProtection="1"/>
    <xf numFmtId="0" fontId="69" fillId="9" borderId="0" xfId="0" applyFont="1" applyFill="1" applyAlignment="1" applyProtection="1">
      <alignment horizontal="left" vertical="center"/>
    </xf>
    <xf numFmtId="0" fontId="27" fillId="9" borderId="0" xfId="0" quotePrefix="1" applyFont="1" applyFill="1" applyAlignment="1" applyProtection="1">
      <alignment vertical="top" wrapText="1"/>
    </xf>
    <xf numFmtId="0" fontId="22" fillId="10" borderId="0" xfId="0" applyFont="1" applyFill="1" applyProtection="1"/>
    <xf numFmtId="0" fontId="0" fillId="10" borderId="0" xfId="0" applyFill="1" applyAlignment="1" applyProtection="1">
      <alignment vertical="center"/>
    </xf>
    <xf numFmtId="0" fontId="0" fillId="10" borderId="16" xfId="0" applyFill="1" applyBorder="1" applyAlignment="1" applyProtection="1">
      <alignment vertical="center"/>
    </xf>
    <xf numFmtId="0" fontId="0" fillId="13" borderId="0" xfId="0" applyFill="1" applyProtection="1"/>
    <xf numFmtId="0" fontId="0" fillId="5" borderId="0" xfId="0" applyFill="1" applyProtection="1"/>
    <xf numFmtId="0" fontId="69" fillId="5" borderId="0" xfId="0" applyFont="1" applyFill="1" applyAlignment="1" applyProtection="1">
      <alignment horizontal="left" vertical="center"/>
    </xf>
    <xf numFmtId="0" fontId="22" fillId="10" borderId="0" xfId="0" applyFont="1" applyFill="1" applyAlignment="1" applyProtection="1">
      <alignment horizontal="left" vertical="top"/>
    </xf>
    <xf numFmtId="0" fontId="0" fillId="0" borderId="0" xfId="0" applyProtection="1"/>
    <xf numFmtId="0" fontId="47" fillId="13" borderId="0" xfId="0" quotePrefix="1" applyFont="1" applyFill="1" applyAlignment="1" applyProtection="1">
      <alignment horizontal="center" vertical="center"/>
    </xf>
    <xf numFmtId="0" fontId="31" fillId="13" borderId="0" xfId="0" quotePrefix="1" applyFont="1" applyFill="1" applyAlignment="1" applyProtection="1">
      <alignment horizontal="left" vertical="center"/>
    </xf>
    <xf numFmtId="0" fontId="31" fillId="13" borderId="0" xfId="0" applyFont="1" applyFill="1" applyAlignment="1" applyProtection="1">
      <alignment horizontal="left" vertical="center"/>
    </xf>
    <xf numFmtId="0" fontId="31" fillId="13" borderId="0" xfId="0" applyFont="1" applyFill="1" applyProtection="1"/>
    <xf numFmtId="0" fontId="48" fillId="13" borderId="16" xfId="0" applyFont="1" applyFill="1" applyBorder="1" applyAlignment="1" applyProtection="1">
      <alignment horizontal="center" vertical="center"/>
    </xf>
    <xf numFmtId="0" fontId="31" fillId="5" borderId="0" xfId="0" applyFont="1" applyFill="1" applyProtection="1"/>
    <xf numFmtId="0" fontId="68" fillId="5" borderId="0" xfId="0" quotePrefix="1" applyFont="1" applyFill="1" applyAlignment="1" applyProtection="1">
      <alignment horizontal="center" vertical="center" wrapText="1"/>
    </xf>
    <xf numFmtId="0" fontId="47" fillId="0" borderId="0" xfId="0" applyFont="1" applyAlignment="1" applyProtection="1">
      <alignment horizontal="center" vertical="center"/>
    </xf>
    <xf numFmtId="0" fontId="69" fillId="5" borderId="0" xfId="0" quotePrefix="1" applyFont="1" applyFill="1" applyAlignment="1" applyProtection="1">
      <alignment horizontal="left" vertical="center"/>
    </xf>
    <xf numFmtId="0" fontId="50" fillId="13" borderId="0" xfId="0" quotePrefix="1" applyFont="1" applyFill="1" applyAlignment="1" applyProtection="1">
      <alignment horizontal="left" vertical="center"/>
    </xf>
    <xf numFmtId="0" fontId="31" fillId="13" borderId="16" xfId="0" applyFont="1" applyFill="1" applyBorder="1" applyProtection="1"/>
    <xf numFmtId="0" fontId="31" fillId="5" borderId="0" xfId="0" applyFont="1" applyFill="1" applyAlignment="1" applyProtection="1">
      <alignment horizontal="left"/>
    </xf>
    <xf numFmtId="0" fontId="26" fillId="13" borderId="0" xfId="0" applyFont="1" applyFill="1" applyBorder="1" applyAlignment="1" applyProtection="1">
      <alignment horizontal="left" vertical="center" wrapText="1"/>
    </xf>
    <xf numFmtId="0" fontId="0" fillId="5" borderId="0" xfId="0" applyFill="1" applyBorder="1" applyProtection="1"/>
    <xf numFmtId="0" fontId="46" fillId="13" borderId="0" xfId="0" quotePrefix="1" applyFont="1" applyFill="1" applyAlignment="1" applyProtection="1">
      <alignment horizontal="left" vertical="center"/>
    </xf>
    <xf numFmtId="0" fontId="31" fillId="5" borderId="0" xfId="0" applyFont="1" applyFill="1" applyBorder="1" applyProtection="1"/>
    <xf numFmtId="0" fontId="0" fillId="13" borderId="16" xfId="0" applyFill="1" applyBorder="1" applyProtection="1"/>
    <xf numFmtId="49" fontId="3" fillId="5" borderId="17" xfId="0" applyNumberFormat="1" applyFont="1" applyFill="1" applyBorder="1" applyAlignment="1" applyProtection="1">
      <alignment horizontal="center" vertical="center" wrapText="1"/>
    </xf>
    <xf numFmtId="0" fontId="0" fillId="13" borderId="0" xfId="0" applyFill="1" applyBorder="1" applyProtection="1"/>
    <xf numFmtId="0" fontId="31" fillId="13" borderId="0" xfId="0" applyFont="1" applyFill="1" applyBorder="1" applyProtection="1"/>
    <xf numFmtId="0" fontId="0" fillId="13" borderId="0" xfId="0" applyFill="1" applyAlignment="1" applyProtection="1">
      <alignment horizontal="center"/>
    </xf>
    <xf numFmtId="0" fontId="71" fillId="5" borderId="0" xfId="0" applyFont="1" applyFill="1" applyAlignment="1" applyProtection="1">
      <alignment horizontal="left" vertical="center"/>
    </xf>
    <xf numFmtId="0" fontId="64" fillId="10" borderId="0" xfId="0" applyFont="1" applyFill="1" applyAlignment="1" applyProtection="1">
      <alignment vertical="center"/>
    </xf>
    <xf numFmtId="0" fontId="28" fillId="10" borderId="0" xfId="0" quotePrefix="1" applyFont="1" applyFill="1" applyAlignment="1" applyProtection="1">
      <alignment vertical="center"/>
    </xf>
    <xf numFmtId="0" fontId="0" fillId="13" borderId="0" xfId="0" applyFont="1" applyFill="1" applyProtection="1"/>
    <xf numFmtId="0" fontId="29" fillId="18" borderId="42" xfId="0" quotePrefix="1" applyNumberFormat="1" applyFont="1" applyFill="1" applyBorder="1" applyAlignment="1" applyProtection="1">
      <alignment horizontal="center" vertical="center" wrapText="1"/>
    </xf>
    <xf numFmtId="0" fontId="29" fillId="18" borderId="56" xfId="0" quotePrefix="1" applyNumberFormat="1" applyFont="1" applyFill="1" applyBorder="1" applyAlignment="1" applyProtection="1">
      <alignment horizontal="center" vertical="center" wrapText="1"/>
    </xf>
    <xf numFmtId="0" fontId="60" fillId="8" borderId="93" xfId="0" quotePrefix="1" applyFont="1" applyFill="1" applyBorder="1" applyAlignment="1" applyProtection="1">
      <alignment horizontal="left" vertical="center"/>
    </xf>
    <xf numFmtId="0" fontId="60" fillId="8" borderId="94" xfId="0" applyFont="1" applyFill="1" applyBorder="1" applyAlignment="1" applyProtection="1">
      <alignment vertical="center"/>
    </xf>
    <xf numFmtId="0" fontId="0" fillId="13" borderId="94" xfId="0" applyFill="1" applyBorder="1" applyProtection="1"/>
    <xf numFmtId="0" fontId="0" fillId="13" borderId="97" xfId="0" applyFill="1" applyBorder="1" applyProtection="1"/>
    <xf numFmtId="0" fontId="69" fillId="0" borderId="0" xfId="0" applyFont="1" applyAlignment="1" applyProtection="1">
      <alignment horizontal="left" vertical="center"/>
    </xf>
    <xf numFmtId="0" fontId="2" fillId="0" borderId="0" xfId="4" quotePrefix="1" applyFont="1" applyAlignment="1">
      <alignment horizontal="left" vertical="center"/>
    </xf>
    <xf numFmtId="0" fontId="0" fillId="20" borderId="0" xfId="0" applyFill="1"/>
    <xf numFmtId="0" fontId="9" fillId="20" borderId="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Protection="1">
      <protection locked="0"/>
    </xf>
    <xf numFmtId="0" fontId="0" fillId="22" borderId="0" xfId="0" applyFill="1"/>
    <xf numFmtId="0" fontId="28" fillId="10" borderId="0" xfId="0" quotePrefix="1" applyFont="1" applyFill="1" applyAlignment="1" applyProtection="1">
      <alignment vertical="center" wrapText="1"/>
    </xf>
    <xf numFmtId="0" fontId="31" fillId="13" borderId="0" xfId="0" quotePrefix="1" applyFont="1" applyFill="1" applyAlignment="1">
      <alignment horizontal="left" vertical="center" wrapText="1"/>
    </xf>
    <xf numFmtId="0" fontId="31" fillId="13" borderId="0" xfId="0" applyFont="1" applyFill="1" applyAlignment="1">
      <alignment horizontal="left" vertical="center" wrapText="1"/>
    </xf>
    <xf numFmtId="0" fontId="3" fillId="4" borderId="0" xfId="0" quotePrefix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81" fillId="0" borderId="0" xfId="0" applyFont="1" applyAlignment="1">
      <alignment wrapText="1"/>
    </xf>
    <xf numFmtId="0" fontId="82" fillId="0" borderId="0" xfId="0" applyFont="1"/>
    <xf numFmtId="0" fontId="82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46" fillId="5" borderId="0" xfId="0" quotePrefix="1" applyFont="1" applyFill="1" applyAlignment="1" applyProtection="1">
      <alignment horizontal="left" vertical="center"/>
    </xf>
    <xf numFmtId="0" fontId="31" fillId="5" borderId="0" xfId="0" quotePrefix="1" applyFont="1" applyFill="1" applyAlignment="1" applyProtection="1">
      <alignment horizontal="left" vertical="center"/>
    </xf>
    <xf numFmtId="0" fontId="31" fillId="5" borderId="0" xfId="0" applyFont="1" applyFill="1" applyAlignment="1" applyProtection="1">
      <alignment horizontal="left" vertical="center"/>
    </xf>
    <xf numFmtId="0" fontId="47" fillId="5" borderId="0" xfId="0" applyFont="1" applyFill="1" applyAlignment="1" applyProtection="1">
      <alignment horizontal="center" vertical="center"/>
    </xf>
    <xf numFmtId="49" fontId="3" fillId="5" borderId="0" xfId="0" applyNumberFormat="1" applyFont="1" applyFill="1" applyBorder="1" applyAlignment="1" applyProtection="1">
      <alignment horizontal="center" vertical="center" wrapText="1"/>
    </xf>
    <xf numFmtId="0" fontId="24" fillId="12" borderId="57" xfId="0" applyFont="1" applyFill="1" applyBorder="1" applyAlignment="1" applyProtection="1">
      <alignment horizontal="center" vertical="center" wrapText="1"/>
    </xf>
    <xf numFmtId="0" fontId="46" fillId="13" borderId="0" xfId="0" quotePrefix="1" applyFont="1" applyFill="1" applyAlignment="1" applyProtection="1">
      <alignment horizontal="center" vertical="center"/>
    </xf>
    <xf numFmtId="0" fontId="29" fillId="14" borderId="59" xfId="0" applyFont="1" applyFill="1" applyBorder="1" applyAlignment="1" applyProtection="1">
      <alignment horizontal="center" vertical="center" wrapText="1"/>
      <protection locked="0"/>
    </xf>
    <xf numFmtId="4" fontId="41" fillId="11" borderId="44" xfId="0" applyNumberFormat="1" applyFont="1" applyFill="1" applyBorder="1" applyAlignment="1" applyProtection="1">
      <alignment horizontal="left" vertical="center" indent="1"/>
    </xf>
    <xf numFmtId="4" fontId="26" fillId="11" borderId="44" xfId="0" applyNumberFormat="1" applyFont="1" applyFill="1" applyBorder="1" applyAlignment="1" applyProtection="1">
      <alignment horizontal="left" vertical="center" wrapText="1" indent="1"/>
    </xf>
    <xf numFmtId="0" fontId="69" fillId="5" borderId="0" xfId="0" applyFont="1" applyFill="1" applyAlignment="1">
      <alignment horizontal="left" vertical="center"/>
    </xf>
    <xf numFmtId="0" fontId="46" fillId="5" borderId="0" xfId="0" quotePrefix="1" applyFont="1" applyFill="1" applyBorder="1" applyAlignment="1" applyProtection="1">
      <alignment horizontal="left" vertical="center"/>
    </xf>
    <xf numFmtId="0" fontId="31" fillId="5" borderId="0" xfId="0" applyFont="1" applyFill="1" applyBorder="1" applyAlignment="1" applyProtection="1">
      <alignment horizontal="left" vertical="center"/>
    </xf>
    <xf numFmtId="0" fontId="31" fillId="5" borderId="0" xfId="0" quotePrefix="1" applyFont="1" applyFill="1" applyBorder="1" applyAlignment="1" applyProtection="1">
      <alignment horizontal="left" vertical="center"/>
    </xf>
    <xf numFmtId="1" fontId="35" fillId="14" borderId="115" xfId="0" quotePrefix="1" applyNumberFormat="1" applyFont="1" applyFill="1" applyBorder="1" applyAlignment="1" applyProtection="1">
      <alignment horizontal="center" vertical="center" wrapText="1"/>
    </xf>
    <xf numFmtId="1" fontId="35" fillId="14" borderId="46" xfId="0" quotePrefix="1" applyNumberFormat="1" applyFont="1" applyFill="1" applyBorder="1" applyAlignment="1" applyProtection="1">
      <alignment horizontal="center" vertical="center" wrapText="1"/>
    </xf>
    <xf numFmtId="0" fontId="0" fillId="5" borderId="16" xfId="0" applyFill="1" applyBorder="1" applyProtection="1"/>
    <xf numFmtId="0" fontId="0" fillId="9" borderId="0" xfId="0" applyFill="1" applyProtection="1">
      <protection hidden="1"/>
    </xf>
    <xf numFmtId="0" fontId="69" fillId="9" borderId="0" xfId="0" applyFont="1" applyFill="1" applyAlignment="1" applyProtection="1">
      <alignment horizontal="left" vertical="center"/>
      <protection hidden="1"/>
    </xf>
    <xf numFmtId="0" fontId="27" fillId="9" borderId="0" xfId="0" quotePrefix="1" applyFont="1" applyFill="1" applyAlignment="1" applyProtection="1">
      <alignment vertical="top" wrapText="1"/>
      <protection hidden="1"/>
    </xf>
    <xf numFmtId="0" fontId="22" fillId="10" borderId="0" xfId="0" applyFont="1" applyFill="1" applyProtection="1">
      <protection hidden="1"/>
    </xf>
    <xf numFmtId="0" fontId="0" fillId="10" borderId="0" xfId="0" applyFill="1" applyAlignment="1" applyProtection="1">
      <alignment vertical="center"/>
      <protection hidden="1"/>
    </xf>
    <xf numFmtId="0" fontId="0" fillId="10" borderId="16" xfId="0" applyFill="1" applyBorder="1" applyAlignment="1" applyProtection="1">
      <alignment vertical="center"/>
      <protection hidden="1"/>
    </xf>
    <xf numFmtId="0" fontId="0" fillId="13" borderId="0" xfId="0" applyFill="1" applyProtection="1">
      <protection hidden="1"/>
    </xf>
    <xf numFmtId="0" fontId="0" fillId="5" borderId="0" xfId="0" applyFill="1" applyProtection="1">
      <protection hidden="1"/>
    </xf>
    <xf numFmtId="0" fontId="22" fillId="10" borderId="0" xfId="0" applyFont="1" applyFill="1" applyAlignment="1" applyProtection="1">
      <alignment horizontal="left" vertical="top"/>
      <protection hidden="1"/>
    </xf>
    <xf numFmtId="0" fontId="69" fillId="5" borderId="0" xfId="0" applyFont="1" applyFill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47" fillId="13" borderId="0" xfId="0" quotePrefix="1" applyFont="1" applyFill="1" applyAlignment="1" applyProtection="1">
      <alignment horizontal="center" vertical="center"/>
      <protection hidden="1"/>
    </xf>
    <xf numFmtId="0" fontId="31" fillId="13" borderId="0" xfId="0" quotePrefix="1" applyFont="1" applyFill="1" applyAlignment="1" applyProtection="1">
      <alignment horizontal="left" vertical="center"/>
      <protection hidden="1"/>
    </xf>
    <xf numFmtId="0" fontId="31" fillId="13" borderId="0" xfId="0" applyFont="1" applyFill="1" applyAlignment="1" applyProtection="1">
      <alignment horizontal="left" vertical="center"/>
      <protection hidden="1"/>
    </xf>
    <xf numFmtId="0" fontId="31" fillId="13" borderId="0" xfId="0" applyFont="1" applyFill="1" applyProtection="1">
      <protection hidden="1"/>
    </xf>
    <xf numFmtId="0" fontId="48" fillId="13" borderId="16" xfId="0" applyFont="1" applyFill="1" applyBorder="1" applyAlignment="1" applyProtection="1">
      <alignment horizontal="center" vertical="center"/>
      <protection hidden="1"/>
    </xf>
    <xf numFmtId="0" fontId="31" fillId="5" borderId="0" xfId="0" applyFont="1" applyFill="1" applyProtection="1">
      <protection hidden="1"/>
    </xf>
    <xf numFmtId="0" fontId="68" fillId="5" borderId="0" xfId="0" quotePrefix="1" applyFont="1" applyFill="1" applyAlignment="1" applyProtection="1">
      <alignment horizontal="center" vertical="center" wrapText="1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69" fillId="5" borderId="0" xfId="0" quotePrefix="1" applyFont="1" applyFill="1" applyAlignment="1" applyProtection="1">
      <alignment horizontal="left" vertical="center"/>
      <protection hidden="1"/>
    </xf>
    <xf numFmtId="0" fontId="50" fillId="13" borderId="0" xfId="0" quotePrefix="1" applyFont="1" applyFill="1" applyAlignment="1" applyProtection="1">
      <alignment horizontal="left" vertical="center"/>
      <protection hidden="1"/>
    </xf>
    <xf numFmtId="0" fontId="31" fillId="13" borderId="16" xfId="0" applyFont="1" applyFill="1" applyBorder="1" applyProtection="1">
      <protection hidden="1"/>
    </xf>
    <xf numFmtId="0" fontId="31" fillId="5" borderId="0" xfId="0" applyFont="1" applyFill="1" applyAlignment="1" applyProtection="1">
      <alignment horizontal="left"/>
      <protection hidden="1"/>
    </xf>
    <xf numFmtId="0" fontId="26" fillId="13" borderId="0" xfId="0" applyFont="1" applyFill="1" applyBorder="1" applyAlignment="1" applyProtection="1">
      <alignment horizontal="left" vertical="center" wrapText="1"/>
      <protection hidden="1"/>
    </xf>
    <xf numFmtId="0" fontId="69" fillId="13" borderId="0" xfId="0" applyFont="1" applyFill="1" applyAlignment="1" applyProtection="1">
      <alignment horizontal="left" vertical="center"/>
      <protection hidden="1"/>
    </xf>
    <xf numFmtId="0" fontId="0" fillId="5" borderId="0" xfId="0" applyFill="1" applyBorder="1" applyProtection="1">
      <protection hidden="1"/>
    </xf>
    <xf numFmtId="0" fontId="46" fillId="13" borderId="0" xfId="0" quotePrefix="1" applyFont="1" applyFill="1" applyAlignment="1" applyProtection="1">
      <alignment horizontal="left" vertical="center"/>
      <protection hidden="1"/>
    </xf>
    <xf numFmtId="0" fontId="31" fillId="5" borderId="0" xfId="0" applyFont="1" applyFill="1" applyBorder="1" applyProtection="1">
      <protection hidden="1"/>
    </xf>
    <xf numFmtId="4" fontId="41" fillId="11" borderId="44" xfId="0" applyNumberFormat="1" applyFont="1" applyFill="1" applyBorder="1" applyAlignment="1" applyProtection="1">
      <alignment horizontal="left" vertical="center" indent="1"/>
      <protection hidden="1"/>
    </xf>
    <xf numFmtId="4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0" fillId="13" borderId="16" xfId="0" applyFill="1" applyBorder="1" applyProtection="1">
      <protection hidden="1"/>
    </xf>
    <xf numFmtId="49" fontId="3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46" fillId="5" borderId="0" xfId="0" quotePrefix="1" applyFont="1" applyFill="1" applyAlignment="1" applyProtection="1">
      <alignment horizontal="left" vertical="center"/>
      <protection hidden="1"/>
    </xf>
    <xf numFmtId="0" fontId="31" fillId="5" borderId="0" xfId="0" quotePrefix="1" applyFont="1" applyFill="1" applyAlignment="1" applyProtection="1">
      <alignment horizontal="left" vertical="center"/>
      <protection hidden="1"/>
    </xf>
    <xf numFmtId="0" fontId="31" fillId="5" borderId="0" xfId="0" applyFont="1" applyFill="1" applyAlignment="1" applyProtection="1">
      <alignment horizontal="left" vertical="center"/>
      <protection hidden="1"/>
    </xf>
    <xf numFmtId="0" fontId="31" fillId="5" borderId="16" xfId="0" applyFont="1" applyFill="1" applyBorder="1" applyProtection="1">
      <protection hidden="1"/>
    </xf>
    <xf numFmtId="0" fontId="47" fillId="5" borderId="0" xfId="0" applyFont="1" applyFill="1" applyAlignment="1" applyProtection="1">
      <alignment horizontal="center" vertical="center"/>
      <protection hidden="1"/>
    </xf>
    <xf numFmtId="0" fontId="31" fillId="5" borderId="18" xfId="0" applyFont="1" applyFill="1" applyBorder="1" applyAlignment="1" applyProtection="1">
      <alignment horizontal="left" vertical="center"/>
      <protection hidden="1"/>
    </xf>
    <xf numFmtId="0" fontId="0" fillId="5" borderId="18" xfId="0" applyFill="1" applyBorder="1" applyProtection="1">
      <protection hidden="1"/>
    </xf>
    <xf numFmtId="0" fontId="31" fillId="5" borderId="18" xfId="0" quotePrefix="1" applyFont="1" applyFill="1" applyBorder="1" applyAlignment="1" applyProtection="1">
      <alignment horizontal="left" vertical="center"/>
      <protection hidden="1"/>
    </xf>
    <xf numFmtId="0" fontId="31" fillId="13" borderId="18" xfId="0" applyFont="1" applyFill="1" applyBorder="1" applyAlignment="1" applyProtection="1">
      <alignment horizontal="left" vertical="center"/>
      <protection hidden="1"/>
    </xf>
    <xf numFmtId="0" fontId="0" fillId="13" borderId="18" xfId="0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31" fillId="13" borderId="0" xfId="0" quotePrefix="1" applyFont="1" applyFill="1" applyAlignment="1" applyProtection="1">
      <alignment horizontal="left" vertical="center" wrapText="1"/>
      <protection hidden="1"/>
    </xf>
    <xf numFmtId="0" fontId="31" fillId="13" borderId="0" xfId="0" applyFont="1" applyFill="1" applyAlignment="1" applyProtection="1">
      <alignment horizontal="left" vertical="center" wrapText="1"/>
      <protection hidden="1"/>
    </xf>
    <xf numFmtId="0" fontId="31" fillId="13" borderId="0" xfId="0" applyFont="1" applyFill="1" applyBorder="1" applyProtection="1">
      <protection hidden="1"/>
    </xf>
    <xf numFmtId="0" fontId="0" fillId="13" borderId="0" xfId="0" applyFill="1" applyAlignment="1" applyProtection="1">
      <alignment horizontal="center"/>
      <protection hidden="1"/>
    </xf>
    <xf numFmtId="0" fontId="70" fillId="13" borderId="0" xfId="0" applyFont="1" applyFill="1" applyAlignment="1" applyProtection="1">
      <alignment horizontal="center" wrapText="1"/>
      <protection hidden="1"/>
    </xf>
    <xf numFmtId="0" fontId="24" fillId="12" borderId="57" xfId="0" applyFont="1" applyFill="1" applyBorder="1" applyAlignment="1" applyProtection="1">
      <alignment horizontal="center" vertical="center" wrapText="1"/>
      <protection hidden="1"/>
    </xf>
    <xf numFmtId="0" fontId="29" fillId="14" borderId="59" xfId="0" applyNumberFormat="1" applyFont="1" applyFill="1" applyBorder="1" applyAlignment="1" applyProtection="1">
      <alignment horizontal="center" vertical="center" wrapText="1"/>
      <protection hidden="1"/>
    </xf>
    <xf numFmtId="0" fontId="24" fillId="12" borderId="67" xfId="0" quotePrefix="1" applyFont="1" applyFill="1" applyBorder="1" applyAlignment="1" applyProtection="1">
      <alignment horizontal="center" vertical="center" wrapText="1"/>
      <protection hidden="1"/>
    </xf>
    <xf numFmtId="0" fontId="29" fillId="14" borderId="59" xfId="0" applyFont="1" applyFill="1" applyBorder="1" applyAlignment="1" applyProtection="1">
      <alignment horizontal="center" vertical="center" wrapText="1"/>
      <protection hidden="1"/>
    </xf>
    <xf numFmtId="0" fontId="29" fillId="14" borderId="61" xfId="0" applyFont="1" applyFill="1" applyBorder="1" applyAlignment="1" applyProtection="1">
      <alignment horizontal="center" vertical="center" wrapText="1"/>
      <protection hidden="1"/>
    </xf>
    <xf numFmtId="0" fontId="70" fillId="13" borderId="0" xfId="0" applyFont="1" applyFill="1" applyAlignment="1" applyProtection="1">
      <alignment horizontal="center" vertical="center" wrapText="1"/>
      <protection hidden="1"/>
    </xf>
    <xf numFmtId="0" fontId="24" fillId="12" borderId="86" xfId="0" applyFont="1" applyFill="1" applyBorder="1" applyAlignment="1" applyProtection="1">
      <alignment horizontal="center" vertical="center" wrapText="1"/>
      <protection hidden="1"/>
    </xf>
    <xf numFmtId="0" fontId="29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71" fillId="5" borderId="0" xfId="0" applyFont="1" applyFill="1" applyAlignment="1" applyProtection="1">
      <alignment horizontal="left" vertical="center"/>
      <protection hidden="1"/>
    </xf>
    <xf numFmtId="0" fontId="64" fillId="10" borderId="0" xfId="0" applyFont="1" applyFill="1" applyAlignment="1" applyProtection="1">
      <alignment vertical="center"/>
      <protection hidden="1"/>
    </xf>
    <xf numFmtId="0" fontId="28" fillId="10" borderId="0" xfId="0" quotePrefix="1" applyFont="1" applyFill="1" applyAlignment="1" applyProtection="1">
      <alignment vertical="center"/>
      <protection hidden="1"/>
    </xf>
    <xf numFmtId="0" fontId="0" fillId="13" borderId="0" xfId="0" applyFont="1" applyFill="1" applyProtection="1">
      <protection hidden="1"/>
    </xf>
    <xf numFmtId="0" fontId="29" fillId="18" borderId="42" xfId="0" quotePrefix="1" applyNumberFormat="1" applyFont="1" applyFill="1" applyBorder="1" applyAlignment="1" applyProtection="1">
      <alignment horizontal="center" vertical="center" wrapText="1"/>
      <protection hidden="1"/>
    </xf>
    <xf numFmtId="0" fontId="29" fillId="18" borderId="56" xfId="0" quotePrefix="1" applyNumberFormat="1" applyFont="1" applyFill="1" applyBorder="1" applyAlignment="1" applyProtection="1">
      <alignment horizontal="center" vertical="center" wrapText="1"/>
      <protection hidden="1"/>
    </xf>
    <xf numFmtId="0" fontId="60" fillId="8" borderId="93" xfId="0" quotePrefix="1" applyFont="1" applyFill="1" applyBorder="1" applyAlignment="1" applyProtection="1">
      <alignment horizontal="left" vertical="center"/>
      <protection hidden="1"/>
    </xf>
    <xf numFmtId="0" fontId="60" fillId="8" borderId="94" xfId="0" applyFont="1" applyFill="1" applyBorder="1" applyAlignment="1" applyProtection="1">
      <alignment vertical="center"/>
      <protection hidden="1"/>
    </xf>
    <xf numFmtId="0" fontId="0" fillId="13" borderId="94" xfId="0" applyFill="1" applyBorder="1" applyProtection="1">
      <protection hidden="1"/>
    </xf>
    <xf numFmtId="0" fontId="0" fillId="13" borderId="97" xfId="0" applyFill="1" applyBorder="1" applyProtection="1">
      <protection hidden="1"/>
    </xf>
    <xf numFmtId="0" fontId="0" fillId="13" borderId="0" xfId="0" applyFill="1" applyAlignment="1" applyProtection="1">
      <alignment vertical="center"/>
      <protection hidden="1"/>
    </xf>
    <xf numFmtId="0" fontId="34" fillId="13" borderId="0" xfId="0" applyFont="1" applyFill="1" applyBorder="1" applyAlignment="1" applyProtection="1">
      <alignment vertical="center" wrapText="1"/>
      <protection hidden="1"/>
    </xf>
    <xf numFmtId="0" fontId="34" fillId="13" borderId="16" xfId="0" applyFont="1" applyFill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horizontal="left" vertical="center"/>
      <protection hidden="1"/>
    </xf>
    <xf numFmtId="0" fontId="0" fillId="5" borderId="0" xfId="0" applyFill="1" applyAlignment="1" applyProtection="1">
      <alignment vertical="center" wrapText="1"/>
      <protection hidden="1"/>
    </xf>
    <xf numFmtId="0" fontId="83" fillId="5" borderId="134" xfId="0" applyFont="1" applyFill="1" applyBorder="1" applyAlignment="1" applyProtection="1">
      <alignment vertical="center"/>
      <protection hidden="1"/>
    </xf>
    <xf numFmtId="0" fontId="82" fillId="5" borderId="0" xfId="0" applyFont="1" applyFill="1" applyAlignment="1" applyProtection="1">
      <alignment wrapText="1"/>
      <protection hidden="1"/>
    </xf>
    <xf numFmtId="0" fontId="83" fillId="5" borderId="0" xfId="0" applyFont="1" applyFill="1" applyAlignment="1" applyProtection="1">
      <alignment vertical="center"/>
      <protection hidden="1"/>
    </xf>
    <xf numFmtId="0" fontId="31" fillId="13" borderId="18" xfId="0" quotePrefix="1" applyFont="1" applyFill="1" applyBorder="1" applyAlignment="1" applyProtection="1">
      <alignment horizontal="left" vertical="center"/>
      <protection hidden="1"/>
    </xf>
    <xf numFmtId="0" fontId="28" fillId="10" borderId="0" xfId="0" quotePrefix="1" applyFont="1" applyFill="1" applyAlignment="1" applyProtection="1">
      <alignment vertical="center" wrapText="1"/>
      <protection hidden="1"/>
    </xf>
    <xf numFmtId="0" fontId="20" fillId="5" borderId="0" xfId="0" applyFont="1" applyFill="1" applyProtection="1">
      <protection hidden="1"/>
    </xf>
    <xf numFmtId="0" fontId="20" fillId="0" borderId="0" xfId="0" applyFont="1" applyProtection="1">
      <protection hidden="1"/>
    </xf>
    <xf numFmtId="0" fontId="81" fillId="5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8" fillId="5" borderId="0" xfId="0" applyFont="1" applyFill="1" applyProtection="1">
      <protection hidden="1"/>
    </xf>
    <xf numFmtId="49" fontId="8" fillId="5" borderId="0" xfId="0" applyNumberFormat="1" applyFont="1" applyFill="1" applyProtection="1">
      <protection hidden="1"/>
    </xf>
    <xf numFmtId="0" fontId="8" fillId="0" borderId="0" xfId="0" applyFont="1" applyProtection="1">
      <protection hidden="1"/>
    </xf>
    <xf numFmtId="0" fontId="24" fillId="12" borderId="57" xfId="0" applyFont="1" applyFill="1" applyBorder="1" applyAlignment="1" applyProtection="1">
      <alignment horizontal="center" vertical="center" wrapText="1"/>
      <protection hidden="1"/>
    </xf>
    <xf numFmtId="4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24" fillId="12" borderId="67" xfId="0" quotePrefix="1" applyFont="1" applyFill="1" applyBorder="1" applyAlignment="1" applyProtection="1">
      <alignment horizontal="center" vertical="center" wrapText="1"/>
      <protection hidden="1"/>
    </xf>
    <xf numFmtId="0" fontId="29" fillId="14" borderId="59" xfId="0" applyFont="1" applyFill="1" applyBorder="1" applyAlignment="1" applyProtection="1">
      <alignment horizontal="center" vertical="center" wrapText="1"/>
      <protection locked="0"/>
    </xf>
    <xf numFmtId="0" fontId="0" fillId="9" borderId="0" xfId="0" quotePrefix="1" applyFont="1" applyFill="1" applyAlignment="1" applyProtection="1">
      <alignment horizontal="right" vertical="top" wrapText="1"/>
    </xf>
    <xf numFmtId="0" fontId="30" fillId="5" borderId="39" xfId="0" quotePrefix="1" applyFont="1" applyFill="1" applyBorder="1" applyAlignment="1" applyProtection="1">
      <alignment horizontal="center" vertical="center" wrapText="1"/>
    </xf>
    <xf numFmtId="0" fontId="30" fillId="5" borderId="40" xfId="0" quotePrefix="1" applyFont="1" applyFill="1" applyBorder="1" applyAlignment="1" applyProtection="1">
      <alignment horizontal="center" vertical="center" wrapText="1"/>
    </xf>
    <xf numFmtId="0" fontId="30" fillId="5" borderId="41" xfId="0" quotePrefix="1" applyFont="1" applyFill="1" applyBorder="1" applyAlignment="1" applyProtection="1">
      <alignment horizontal="center" vertical="center" wrapText="1"/>
    </xf>
    <xf numFmtId="0" fontId="28" fillId="10" borderId="0" xfId="0" quotePrefix="1" applyFont="1" applyFill="1" applyAlignment="1" applyProtection="1">
      <alignment horizontal="left" vertical="center"/>
    </xf>
    <xf numFmtId="0" fontId="28" fillId="10" borderId="0" xfId="0" applyFont="1" applyFill="1" applyAlignment="1" applyProtection="1">
      <alignment horizontal="left" vertical="center"/>
    </xf>
    <xf numFmtId="0" fontId="73" fillId="21" borderId="104" xfId="0" applyFont="1" applyFill="1" applyBorder="1" applyAlignment="1">
      <alignment horizontal="center" vertical="center"/>
    </xf>
    <xf numFmtId="0" fontId="73" fillId="20" borderId="104" xfId="0" applyFont="1" applyFill="1" applyBorder="1" applyAlignment="1">
      <alignment horizontal="center" vertical="center"/>
    </xf>
    <xf numFmtId="0" fontId="73" fillId="2" borderId="104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/>
    </xf>
    <xf numFmtId="2" fontId="39" fillId="4" borderId="3" xfId="0" applyNumberFormat="1" applyFont="1" applyFill="1" applyBorder="1" applyAlignment="1">
      <alignment horizontal="center" vertical="center"/>
    </xf>
    <xf numFmtId="2" fontId="39" fillId="4" borderId="4" xfId="0" applyNumberFormat="1" applyFont="1" applyFill="1" applyBorder="1" applyAlignment="1">
      <alignment horizontal="center" vertical="center"/>
    </xf>
    <xf numFmtId="2" fontId="39" fillId="4" borderId="11" xfId="0" applyNumberFormat="1" applyFont="1" applyFill="1" applyBorder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/>
    </xf>
    <xf numFmtId="2" fontId="39" fillId="4" borderId="12" xfId="0" applyNumberFormat="1" applyFont="1" applyFill="1" applyBorder="1" applyAlignment="1">
      <alignment horizontal="center" vertical="center"/>
    </xf>
    <xf numFmtId="2" fontId="39" fillId="4" borderId="5" xfId="0" applyNumberFormat="1" applyFont="1" applyFill="1" applyBorder="1" applyAlignment="1">
      <alignment horizontal="center" vertical="center"/>
    </xf>
    <xf numFmtId="2" fontId="39" fillId="4" borderId="6" xfId="0" applyNumberFormat="1" applyFont="1" applyFill="1" applyBorder="1" applyAlignment="1">
      <alignment horizontal="center" vertical="center"/>
    </xf>
    <xf numFmtId="2" fontId="39" fillId="4" borderId="7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/>
    </xf>
    <xf numFmtId="2" fontId="10" fillId="3" borderId="8" xfId="0" applyNumberFormat="1" applyFont="1" applyFill="1" applyBorder="1" applyAlignment="1">
      <alignment horizontal="center" vertical="center"/>
    </xf>
    <xf numFmtId="2" fontId="10" fillId="3" borderId="9" xfId="0" applyNumberFormat="1" applyFont="1" applyFill="1" applyBorder="1" applyAlignment="1">
      <alignment horizontal="center" vertical="center"/>
    </xf>
    <xf numFmtId="2" fontId="10" fillId="3" borderId="10" xfId="0" applyNumberFormat="1" applyFont="1" applyFill="1" applyBorder="1" applyAlignment="1">
      <alignment horizontal="center" vertical="center"/>
    </xf>
    <xf numFmtId="165" fontId="10" fillId="3" borderId="8" xfId="9" applyFont="1" applyFill="1" applyBorder="1" applyAlignment="1">
      <alignment horizontal="center" vertical="center"/>
    </xf>
    <xf numFmtId="165" fontId="10" fillId="3" borderId="10" xfId="9" applyFont="1" applyFill="1" applyBorder="1" applyAlignment="1">
      <alignment horizontal="center" vertical="center"/>
    </xf>
    <xf numFmtId="2" fontId="10" fillId="4" borderId="8" xfId="0" applyNumberFormat="1" applyFont="1" applyFill="1" applyBorder="1" applyAlignment="1">
      <alignment horizontal="center" vertical="center" wrapText="1"/>
    </xf>
    <xf numFmtId="2" fontId="10" fillId="4" borderId="10" xfId="0" applyNumberFormat="1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/>
    </xf>
    <xf numFmtId="49" fontId="10" fillId="3" borderId="9" xfId="0" applyNumberFormat="1" applyFont="1" applyFill="1" applyBorder="1" applyAlignment="1">
      <alignment horizontal="center" vertical="center"/>
    </xf>
    <xf numFmtId="49" fontId="10" fillId="3" borderId="10" xfId="0" applyNumberFormat="1" applyFont="1" applyFill="1" applyBorder="1" applyAlignment="1">
      <alignment horizontal="center" vertical="center"/>
    </xf>
    <xf numFmtId="165" fontId="11" fillId="3" borderId="8" xfId="9" applyFont="1" applyFill="1" applyBorder="1" applyAlignment="1">
      <alignment horizontal="center" vertical="center"/>
    </xf>
    <xf numFmtId="165" fontId="11" fillId="3" borderId="10" xfId="9" applyFont="1" applyFill="1" applyBorder="1" applyAlignment="1">
      <alignment horizontal="center" vertical="center"/>
    </xf>
    <xf numFmtId="0" fontId="67" fillId="4" borderId="8" xfId="0" applyFont="1" applyFill="1" applyBorder="1" applyAlignment="1">
      <alignment horizontal="center" vertical="center" wrapText="1"/>
    </xf>
    <xf numFmtId="0" fontId="67" fillId="4" borderId="9" xfId="0" applyFont="1" applyFill="1" applyBorder="1" applyAlignment="1">
      <alignment horizontal="center" vertical="center" wrapText="1"/>
    </xf>
    <xf numFmtId="0" fontId="67" fillId="4" borderId="10" xfId="0" applyFont="1" applyFill="1" applyBorder="1" applyAlignment="1">
      <alignment horizontal="center" vertical="center" wrapText="1"/>
    </xf>
    <xf numFmtId="2" fontId="66" fillId="4" borderId="5" xfId="0" applyNumberFormat="1" applyFont="1" applyFill="1" applyBorder="1" applyAlignment="1" applyProtection="1">
      <alignment horizontal="center" vertical="center" wrapText="1"/>
      <protection locked="0"/>
    </xf>
    <xf numFmtId="2" fontId="66" fillId="4" borderId="6" xfId="0" applyNumberFormat="1" applyFont="1" applyFill="1" applyBorder="1" applyAlignment="1" applyProtection="1">
      <alignment horizontal="center" vertical="center" wrapText="1"/>
      <protection locked="0"/>
    </xf>
    <xf numFmtId="2" fontId="66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49" fontId="66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66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66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6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7" fillId="4" borderId="24" xfId="0" applyFont="1" applyFill="1" applyBorder="1" applyAlignment="1">
      <alignment horizontal="left" vertical="center" wrapText="1"/>
    </xf>
    <xf numFmtId="0" fontId="37" fillId="4" borderId="1" xfId="0" applyFont="1" applyFill="1" applyBorder="1" applyAlignment="1">
      <alignment horizontal="left" vertical="center" wrapText="1"/>
    </xf>
    <xf numFmtId="0" fontId="36" fillId="4" borderId="1" xfId="0" applyFont="1" applyFill="1" applyBorder="1" applyAlignment="1">
      <alignment horizontal="center" vertical="center"/>
    </xf>
    <xf numFmtId="165" fontId="0" fillId="3" borderId="8" xfId="9" applyFont="1" applyFill="1" applyBorder="1" applyAlignment="1">
      <alignment horizontal="center" vertical="center"/>
    </xf>
    <xf numFmtId="165" fontId="0" fillId="3" borderId="9" xfId="9" applyFont="1" applyFill="1" applyBorder="1" applyAlignment="1">
      <alignment horizontal="center" vertical="center"/>
    </xf>
    <xf numFmtId="165" fontId="0" fillId="3" borderId="25" xfId="9" applyFont="1" applyFill="1" applyBorder="1" applyAlignment="1">
      <alignment horizontal="center" vertical="center"/>
    </xf>
    <xf numFmtId="165" fontId="0" fillId="4" borderId="8" xfId="9" applyFont="1" applyFill="1" applyBorder="1" applyAlignment="1">
      <alignment horizontal="center" vertical="center"/>
    </xf>
    <xf numFmtId="165" fontId="0" fillId="4" borderId="9" xfId="9" applyFont="1" applyFill="1" applyBorder="1" applyAlignment="1">
      <alignment horizontal="center" vertical="center"/>
    </xf>
    <xf numFmtId="165" fontId="0" fillId="4" borderId="25" xfId="9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37" fillId="4" borderId="29" xfId="0" applyFont="1" applyFill="1" applyBorder="1" applyAlignment="1">
      <alignment horizontal="left" vertical="center" wrapText="1"/>
    </xf>
    <xf numFmtId="0" fontId="37" fillId="4" borderId="30" xfId="0" applyFont="1" applyFill="1" applyBorder="1" applyAlignment="1">
      <alignment horizontal="left" vertical="center" wrapText="1"/>
    </xf>
    <xf numFmtId="0" fontId="36" fillId="4" borderId="30" xfId="0" applyFont="1" applyFill="1" applyBorder="1" applyAlignment="1">
      <alignment horizontal="center" vertical="center"/>
    </xf>
    <xf numFmtId="165" fontId="0" fillId="4" borderId="33" xfId="9" applyFont="1" applyFill="1" applyBorder="1" applyAlignment="1">
      <alignment horizontal="center" vertical="center"/>
    </xf>
    <xf numFmtId="165" fontId="0" fillId="4" borderId="34" xfId="9" applyFont="1" applyFill="1" applyBorder="1" applyAlignment="1">
      <alignment horizontal="center" vertical="center"/>
    </xf>
    <xf numFmtId="165" fontId="0" fillId="4" borderId="38" xfId="9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/>
    </xf>
    <xf numFmtId="49" fontId="0" fillId="3" borderId="10" xfId="0" applyNumberFormat="1" applyFill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36" fillId="4" borderId="24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top" wrapText="1"/>
    </xf>
    <xf numFmtId="0" fontId="36" fillId="4" borderId="8" xfId="0" applyFont="1" applyFill="1" applyBorder="1" applyAlignment="1">
      <alignment horizontal="center" vertical="center" wrapText="1"/>
    </xf>
    <xf numFmtId="0" fontId="36" fillId="4" borderId="9" xfId="0" applyFont="1" applyFill="1" applyBorder="1" applyAlignment="1">
      <alignment horizontal="center" vertical="center" wrapText="1"/>
    </xf>
    <xf numFmtId="0" fontId="36" fillId="4" borderId="25" xfId="0" applyFont="1" applyFill="1" applyBorder="1" applyAlignment="1">
      <alignment horizontal="center" vertical="center" wrapText="1"/>
    </xf>
    <xf numFmtId="165" fontId="0" fillId="3" borderId="1" xfId="9" applyFont="1" applyFill="1" applyBorder="1" applyAlignment="1">
      <alignment horizontal="center" vertical="center"/>
    </xf>
    <xf numFmtId="165" fontId="0" fillId="3" borderId="28" xfId="9" applyFont="1" applyFill="1" applyBorder="1" applyAlignment="1">
      <alignment horizontal="center" vertical="center"/>
    </xf>
    <xf numFmtId="0" fontId="38" fillId="4" borderId="29" xfId="0" applyFont="1" applyFill="1" applyBorder="1" applyAlignment="1">
      <alignment horizontal="center" vertical="center" wrapText="1"/>
    </xf>
    <xf numFmtId="0" fontId="38" fillId="4" borderId="30" xfId="0" applyFont="1" applyFill="1" applyBorder="1" applyAlignment="1">
      <alignment horizontal="center" vertical="center" wrapText="1"/>
    </xf>
    <xf numFmtId="165" fontId="36" fillId="4" borderId="30" xfId="9" applyFont="1" applyFill="1" applyBorder="1" applyAlignment="1">
      <alignment horizontal="center" vertical="center"/>
    </xf>
    <xf numFmtId="165" fontId="36" fillId="4" borderId="32" xfId="9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165" fontId="36" fillId="4" borderId="1" xfId="9" applyFont="1" applyFill="1" applyBorder="1" applyAlignment="1">
      <alignment horizontal="center" vertical="center"/>
    </xf>
    <xf numFmtId="165" fontId="36" fillId="4" borderId="28" xfId="9" applyFont="1" applyFill="1" applyBorder="1" applyAlignment="1">
      <alignment horizontal="center" vertical="center"/>
    </xf>
    <xf numFmtId="165" fontId="36" fillId="3" borderId="1" xfId="9" applyFont="1" applyFill="1" applyBorder="1" applyAlignment="1">
      <alignment horizontal="center" vertical="center"/>
    </xf>
    <xf numFmtId="0" fontId="36" fillId="4" borderId="24" xfId="0" applyFont="1" applyFill="1" applyBorder="1" applyAlignment="1">
      <alignment horizontal="left" vertical="center"/>
    </xf>
    <xf numFmtId="0" fontId="36" fillId="4" borderId="1" xfId="0" applyFont="1" applyFill="1" applyBorder="1" applyAlignment="1">
      <alignment horizontal="left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6" fillId="4" borderId="8" xfId="0" applyFont="1" applyFill="1" applyBorder="1" applyAlignment="1">
      <alignment horizontal="center" vertical="center"/>
    </xf>
    <xf numFmtId="0" fontId="36" fillId="4" borderId="9" xfId="0" applyFont="1" applyFill="1" applyBorder="1" applyAlignment="1">
      <alignment horizontal="center" vertical="center"/>
    </xf>
    <xf numFmtId="0" fontId="36" fillId="4" borderId="6" xfId="0" applyFont="1" applyFill="1" applyBorder="1" applyAlignment="1">
      <alignment horizontal="center" vertical="center"/>
    </xf>
    <xf numFmtId="0" fontId="36" fillId="4" borderId="27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6" fillId="4" borderId="25" xfId="0" applyFont="1" applyFill="1" applyBorder="1" applyAlignment="1">
      <alignment horizontal="center" vertical="center"/>
    </xf>
    <xf numFmtId="0" fontId="0" fillId="4" borderId="24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0" fillId="4" borderId="8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/>
    </xf>
    <xf numFmtId="165" fontId="0" fillId="3" borderId="2" xfId="9" applyFont="1" applyFill="1" applyBorder="1" applyAlignment="1">
      <alignment horizontal="center" vertical="center"/>
    </xf>
    <xf numFmtId="165" fontId="0" fillId="3" borderId="3" xfId="9" applyFont="1" applyFill="1" applyBorder="1" applyAlignment="1">
      <alignment horizontal="center" vertical="center"/>
    </xf>
    <xf numFmtId="165" fontId="0" fillId="3" borderId="26" xfId="9" applyFont="1" applyFill="1" applyBorder="1" applyAlignment="1">
      <alignment horizontal="center" vertical="center"/>
    </xf>
    <xf numFmtId="165" fontId="0" fillId="3" borderId="5" xfId="9" applyFont="1" applyFill="1" applyBorder="1" applyAlignment="1">
      <alignment horizontal="center" vertical="center"/>
    </xf>
    <xf numFmtId="165" fontId="0" fillId="3" borderId="6" xfId="9" applyFont="1" applyFill="1" applyBorder="1" applyAlignment="1">
      <alignment horizontal="center" vertical="center"/>
    </xf>
    <xf numFmtId="165" fontId="0" fillId="3" borderId="27" xfId="9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36" fillId="4" borderId="22" xfId="0" applyFont="1" applyFill="1" applyBorder="1" applyAlignment="1">
      <alignment horizontal="center" vertical="center"/>
    </xf>
    <xf numFmtId="0" fontId="36" fillId="4" borderId="14" xfId="0" applyFont="1" applyFill="1" applyBorder="1" applyAlignment="1">
      <alignment horizontal="center" vertical="center"/>
    </xf>
    <xf numFmtId="0" fontId="36" fillId="4" borderId="14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/>
    </xf>
    <xf numFmtId="0" fontId="36" fillId="4" borderId="23" xfId="0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/>
    </xf>
    <xf numFmtId="165" fontId="16" fillId="3" borderId="1" xfId="9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4" xfId="0" applyNumberFormat="1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left" vertical="top" wrapText="1"/>
    </xf>
    <xf numFmtId="0" fontId="14" fillId="5" borderId="9" xfId="0" applyFont="1" applyFill="1" applyBorder="1" applyAlignment="1">
      <alignment horizontal="left" vertical="top"/>
    </xf>
    <xf numFmtId="0" fontId="14" fillId="5" borderId="10" xfId="0" applyFont="1" applyFill="1" applyBorder="1" applyAlignment="1">
      <alignment horizontal="left" vertical="top"/>
    </xf>
    <xf numFmtId="0" fontId="12" fillId="4" borderId="83" xfId="0" applyFont="1" applyFill="1" applyBorder="1" applyAlignment="1">
      <alignment horizontal="center" vertical="center"/>
    </xf>
    <xf numFmtId="0" fontId="12" fillId="4" borderId="84" xfId="0" applyFont="1" applyFill="1" applyBorder="1" applyAlignment="1">
      <alignment horizontal="center" vertical="center"/>
    </xf>
    <xf numFmtId="0" fontId="12" fillId="4" borderId="85" xfId="0" applyFont="1" applyFill="1" applyBorder="1" applyAlignment="1">
      <alignment horizontal="center" vertical="center"/>
    </xf>
    <xf numFmtId="0" fontId="55" fillId="5" borderId="8" xfId="0" applyFont="1" applyFill="1" applyBorder="1" applyAlignment="1">
      <alignment horizontal="left" vertical="center" wrapText="1"/>
    </xf>
    <xf numFmtId="0" fontId="55" fillId="5" borderId="9" xfId="0" applyFont="1" applyFill="1" applyBorder="1" applyAlignment="1">
      <alignment horizontal="left" vertical="center"/>
    </xf>
    <xf numFmtId="0" fontId="55" fillId="5" borderId="10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22" fillId="6" borderId="39" xfId="0" applyFont="1" applyFill="1" applyBorder="1" applyAlignment="1">
      <alignment horizontal="center" vertical="center"/>
    </xf>
    <xf numFmtId="0" fontId="22" fillId="6" borderId="40" xfId="0" applyFont="1" applyFill="1" applyBorder="1" applyAlignment="1">
      <alignment horizontal="center" vertical="center"/>
    </xf>
    <xf numFmtId="0" fontId="22" fillId="6" borderId="41" xfId="0" applyFont="1" applyFill="1" applyBorder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66" fillId="4" borderId="1" xfId="0" quotePrefix="1" applyFont="1" applyFill="1" applyBorder="1" applyAlignment="1">
      <alignment horizontal="center" vertical="center" wrapText="1"/>
    </xf>
    <xf numFmtId="49" fontId="10" fillId="3" borderId="1" xfId="9" applyNumberFormat="1" applyFont="1" applyFill="1" applyBorder="1" applyAlignment="1">
      <alignment horizontal="center" vertical="center" wrapText="1"/>
    </xf>
    <xf numFmtId="49" fontId="39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65" fontId="10" fillId="3" borderId="1" xfId="9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/>
    </xf>
    <xf numFmtId="0" fontId="2" fillId="19" borderId="98" xfId="0" applyFont="1" applyFill="1" applyBorder="1" applyAlignment="1">
      <alignment horizontal="center" vertical="center"/>
    </xf>
    <xf numFmtId="0" fontId="2" fillId="19" borderId="99" xfId="0" applyFont="1" applyFill="1" applyBorder="1" applyAlignment="1">
      <alignment horizontal="center" vertical="center"/>
    </xf>
    <xf numFmtId="0" fontId="2" fillId="19" borderId="99" xfId="0" quotePrefix="1" applyFont="1" applyFill="1" applyBorder="1" applyAlignment="1">
      <alignment horizontal="center" vertical="center"/>
    </xf>
    <xf numFmtId="0" fontId="2" fillId="19" borderId="100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54" fillId="4" borderId="15" xfId="3" applyFont="1" applyFill="1" applyBorder="1" applyAlignment="1">
      <alignment horizontal="center" vertical="center" wrapText="1"/>
    </xf>
    <xf numFmtId="165" fontId="31" fillId="3" borderId="2" xfId="10" applyFont="1" applyFill="1" applyBorder="1" applyAlignment="1">
      <alignment horizontal="center" vertical="center"/>
    </xf>
    <xf numFmtId="165" fontId="31" fillId="3" borderId="3" xfId="10" applyFont="1" applyFill="1" applyBorder="1" applyAlignment="1">
      <alignment horizontal="center" vertical="center"/>
    </xf>
    <xf numFmtId="165" fontId="31" fillId="3" borderId="4" xfId="10" applyFont="1" applyFill="1" applyBorder="1" applyAlignment="1">
      <alignment horizontal="center" vertical="center"/>
    </xf>
    <xf numFmtId="165" fontId="31" fillId="3" borderId="5" xfId="10" applyFont="1" applyFill="1" applyBorder="1" applyAlignment="1">
      <alignment horizontal="center" vertical="center"/>
    </xf>
    <xf numFmtId="165" fontId="31" fillId="3" borderId="6" xfId="10" applyFont="1" applyFill="1" applyBorder="1" applyAlignment="1">
      <alignment horizontal="center" vertical="center"/>
    </xf>
    <xf numFmtId="165" fontId="31" fillId="3" borderId="7" xfId="10" applyFont="1" applyFill="1" applyBorder="1" applyAlignment="1">
      <alignment horizontal="center" vertical="center"/>
    </xf>
    <xf numFmtId="165" fontId="10" fillId="4" borderId="1" xfId="9" applyFont="1" applyFill="1" applyBorder="1" applyAlignment="1">
      <alignment horizontal="center" vertical="center" wrapText="1"/>
    </xf>
    <xf numFmtId="165" fontId="10" fillId="3" borderId="1" xfId="9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 wrapText="1"/>
    </xf>
    <xf numFmtId="49" fontId="10" fillId="4" borderId="9" xfId="0" applyNumberFormat="1" applyFont="1" applyFill="1" applyBorder="1" applyAlignment="1">
      <alignment horizontal="center" vertical="center" wrapText="1"/>
    </xf>
    <xf numFmtId="49" fontId="10" fillId="4" borderId="10" xfId="0" applyNumberFormat="1" applyFont="1" applyFill="1" applyBorder="1" applyAlignment="1">
      <alignment horizontal="center"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49" fontId="10" fillId="3" borderId="9" xfId="0" applyNumberFormat="1" applyFont="1" applyFill="1" applyBorder="1" applyAlignment="1">
      <alignment horizontal="center" vertical="center" wrapText="1"/>
    </xf>
    <xf numFmtId="49" fontId="10" fillId="3" borderId="10" xfId="0" applyNumberFormat="1" applyFont="1" applyFill="1" applyBorder="1" applyAlignment="1">
      <alignment horizontal="center" vertical="center" wrapText="1"/>
    </xf>
    <xf numFmtId="165" fontId="10" fillId="3" borderId="9" xfId="9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5" fillId="5" borderId="77" xfId="0" applyFont="1" applyFill="1" applyBorder="1" applyAlignment="1">
      <alignment horizontal="center" vertical="center"/>
    </xf>
    <xf numFmtId="0" fontId="15" fillId="5" borderId="79" xfId="0" applyFont="1" applyFill="1" applyBorder="1" applyAlignment="1">
      <alignment horizontal="center" vertical="center"/>
    </xf>
    <xf numFmtId="165" fontId="5" fillId="4" borderId="1" xfId="9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65" fontId="3" fillId="4" borderId="1" xfId="9" applyFont="1" applyFill="1" applyBorder="1" applyAlignment="1">
      <alignment horizontal="left" vertical="center"/>
    </xf>
    <xf numFmtId="165" fontId="3" fillId="4" borderId="2" xfId="9" applyFont="1" applyFill="1" applyBorder="1" applyAlignment="1">
      <alignment horizontal="center" vertical="center"/>
    </xf>
    <xf numFmtId="165" fontId="3" fillId="4" borderId="3" xfId="9" applyFont="1" applyFill="1" applyBorder="1" applyAlignment="1">
      <alignment horizontal="center" vertical="center"/>
    </xf>
    <xf numFmtId="165" fontId="3" fillId="4" borderId="4" xfId="9" applyFont="1" applyFill="1" applyBorder="1" applyAlignment="1">
      <alignment horizontal="center" vertical="center"/>
    </xf>
    <xf numFmtId="165" fontId="3" fillId="4" borderId="5" xfId="9" applyFont="1" applyFill="1" applyBorder="1" applyAlignment="1">
      <alignment horizontal="center" vertical="center"/>
    </xf>
    <xf numFmtId="165" fontId="3" fillId="4" borderId="6" xfId="9" applyFont="1" applyFill="1" applyBorder="1" applyAlignment="1">
      <alignment horizontal="center" vertical="center"/>
    </xf>
    <xf numFmtId="165" fontId="3" fillId="4" borderId="7" xfId="9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9" fillId="6" borderId="39" xfId="0" quotePrefix="1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41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/>
    </xf>
    <xf numFmtId="0" fontId="10" fillId="4" borderId="104" xfId="0" applyFont="1" applyFill="1" applyBorder="1" applyAlignment="1">
      <alignment horizontal="center" vertical="center"/>
    </xf>
    <xf numFmtId="49" fontId="3" fillId="3" borderId="104" xfId="0" applyNumberFormat="1" applyFont="1" applyFill="1" applyBorder="1" applyAlignment="1">
      <alignment horizontal="center" vertical="center"/>
    </xf>
    <xf numFmtId="0" fontId="10" fillId="4" borderId="104" xfId="0" applyFont="1" applyFill="1" applyBorder="1" applyAlignment="1">
      <alignment horizontal="center" vertical="center" wrapText="1"/>
    </xf>
    <xf numFmtId="165" fontId="9" fillId="3" borderId="104" xfId="9" applyFont="1" applyFill="1" applyBorder="1" applyAlignment="1">
      <alignment horizontal="center" vertical="center"/>
    </xf>
    <xf numFmtId="49" fontId="3" fillId="4" borderId="8" xfId="0" applyNumberFormat="1" applyFont="1" applyFill="1" applyBorder="1" applyAlignment="1">
      <alignment horizontal="center" vertical="center" wrapText="1"/>
    </xf>
    <xf numFmtId="49" fontId="3" fillId="4" borderId="9" xfId="0" applyNumberFormat="1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 wrapText="1"/>
    </xf>
    <xf numFmtId="0" fontId="54" fillId="21" borderId="1" xfId="3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 wrapText="1"/>
    </xf>
    <xf numFmtId="0" fontId="54" fillId="4" borderId="1" xfId="3" applyFont="1" applyFill="1" applyBorder="1" applyAlignment="1">
      <alignment horizontal="center" vertical="center" wrapText="1"/>
    </xf>
    <xf numFmtId="164" fontId="31" fillId="3" borderId="107" xfId="9" applyNumberFormat="1" applyFont="1" applyFill="1" applyBorder="1" applyAlignment="1">
      <alignment horizontal="center" vertical="center"/>
    </xf>
    <xf numFmtId="164" fontId="31" fillId="3" borderId="108" xfId="9" applyNumberFormat="1" applyFont="1" applyFill="1" applyBorder="1" applyAlignment="1">
      <alignment horizontal="center" vertical="center"/>
    </xf>
    <xf numFmtId="0" fontId="54" fillId="4" borderId="107" xfId="3" applyFont="1" applyFill="1" applyBorder="1" applyAlignment="1">
      <alignment horizontal="center" vertical="center" wrapText="1"/>
    </xf>
    <xf numFmtId="0" fontId="4" fillId="4" borderId="106" xfId="3" applyFont="1" applyFill="1" applyBorder="1" applyAlignment="1">
      <alignment horizontal="center" vertical="center" wrapText="1"/>
    </xf>
    <xf numFmtId="0" fontId="4" fillId="4" borderId="107" xfId="3" applyFont="1" applyFill="1" applyBorder="1" applyAlignment="1">
      <alignment horizontal="center" vertical="center" wrapText="1"/>
    </xf>
    <xf numFmtId="0" fontId="4" fillId="2" borderId="105" xfId="3" applyFont="1" applyFill="1" applyBorder="1" applyAlignment="1">
      <alignment horizontal="center" vertical="center" wrapText="1"/>
    </xf>
    <xf numFmtId="0" fontId="54" fillId="21" borderId="105" xfId="3" applyFont="1" applyFill="1" applyBorder="1" applyAlignment="1">
      <alignment horizontal="center" vertical="center" wrapText="1"/>
    </xf>
    <xf numFmtId="0" fontId="54" fillId="4" borderId="105" xfId="3" applyFont="1" applyFill="1" applyBorder="1" applyAlignment="1">
      <alignment horizontal="center" vertical="center" wrapText="1"/>
    </xf>
    <xf numFmtId="0" fontId="74" fillId="2" borderId="105" xfId="0" applyFont="1" applyFill="1" applyBorder="1" applyAlignment="1">
      <alignment horizontal="center" vertical="center" wrapText="1"/>
    </xf>
    <xf numFmtId="0" fontId="74" fillId="3" borderId="105" xfId="0" applyFont="1" applyFill="1" applyBorder="1" applyAlignment="1">
      <alignment horizontal="center" vertical="center" wrapText="1"/>
    </xf>
    <xf numFmtId="0" fontId="4" fillId="4" borderId="105" xfId="3" applyFont="1" applyFill="1" applyBorder="1" applyAlignment="1">
      <alignment horizontal="center" vertical="center" wrapText="1"/>
    </xf>
    <xf numFmtId="2" fontId="54" fillId="21" borderId="105" xfId="3" applyNumberFormat="1" applyFont="1" applyFill="1" applyBorder="1" applyAlignment="1">
      <alignment horizontal="center" vertical="center" wrapText="1"/>
    </xf>
    <xf numFmtId="0" fontId="54" fillId="4" borderId="2" xfId="3" applyFont="1" applyFill="1" applyBorder="1" applyAlignment="1">
      <alignment horizontal="center" vertical="center" wrapText="1"/>
    </xf>
    <xf numFmtId="0" fontId="54" fillId="4" borderId="3" xfId="3" applyFont="1" applyFill="1" applyBorder="1" applyAlignment="1">
      <alignment horizontal="center" vertical="center" wrapText="1"/>
    </xf>
    <xf numFmtId="0" fontId="54" fillId="4" borderId="4" xfId="3" applyFont="1" applyFill="1" applyBorder="1" applyAlignment="1">
      <alignment horizontal="center" vertical="center" wrapText="1"/>
    </xf>
    <xf numFmtId="0" fontId="54" fillId="4" borderId="5" xfId="3" applyFont="1" applyFill="1" applyBorder="1" applyAlignment="1">
      <alignment horizontal="center" vertical="center" wrapText="1"/>
    </xf>
    <xf numFmtId="0" fontId="54" fillId="4" borderId="6" xfId="3" applyFont="1" applyFill="1" applyBorder="1" applyAlignment="1">
      <alignment horizontal="center" vertical="center" wrapText="1"/>
    </xf>
    <xf numFmtId="0" fontId="54" fillId="4" borderId="7" xfId="3" applyFont="1" applyFill="1" applyBorder="1" applyAlignment="1">
      <alignment horizontal="center" vertical="center" wrapText="1"/>
    </xf>
    <xf numFmtId="49" fontId="10" fillId="3" borderId="8" xfId="9" applyNumberFormat="1" applyFont="1" applyFill="1" applyBorder="1" applyAlignment="1">
      <alignment horizontal="center" vertical="center" wrapText="1"/>
    </xf>
    <xf numFmtId="49" fontId="10" fillId="3" borderId="9" xfId="9" applyNumberFormat="1" applyFont="1" applyFill="1" applyBorder="1" applyAlignment="1">
      <alignment horizontal="center" vertical="center" wrapText="1"/>
    </xf>
    <xf numFmtId="49" fontId="10" fillId="3" borderId="10" xfId="9" applyNumberFormat="1" applyFont="1" applyFill="1" applyBorder="1" applyAlignment="1">
      <alignment horizontal="center" vertical="center" wrapText="1"/>
    </xf>
    <xf numFmtId="0" fontId="3" fillId="4" borderId="8" xfId="0" quotePrefix="1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14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14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14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165" fontId="26" fillId="11" borderId="43" xfId="10" applyFont="1" applyFill="1" applyBorder="1" applyAlignment="1" applyProtection="1">
      <alignment horizontal="left" vertical="center" wrapText="1" indent="1"/>
      <protection locked="0"/>
    </xf>
    <xf numFmtId="165" fontId="26" fillId="11" borderId="44" xfId="10" applyFont="1" applyFill="1" applyBorder="1" applyAlignment="1" applyProtection="1">
      <alignment horizontal="left" vertical="center" wrapText="1" indent="1"/>
      <protection locked="0"/>
    </xf>
    <xf numFmtId="165" fontId="26" fillId="11" borderId="45" xfId="10" applyFont="1" applyFill="1" applyBorder="1" applyAlignment="1" applyProtection="1">
      <alignment horizontal="left" vertical="center" wrapText="1" indent="1"/>
      <protection locked="0"/>
    </xf>
    <xf numFmtId="0" fontId="31" fillId="13" borderId="0" xfId="0" quotePrefix="1" applyFont="1" applyFill="1" applyAlignment="1" applyProtection="1">
      <alignment horizontal="left" vertical="center" wrapText="1"/>
    </xf>
    <xf numFmtId="0" fontId="75" fillId="19" borderId="109" xfId="8" applyFont="1" applyFill="1" applyBorder="1" applyAlignment="1" applyProtection="1">
      <alignment horizontal="center" vertical="center"/>
      <protection hidden="1"/>
    </xf>
    <xf numFmtId="0" fontId="76" fillId="19" borderId="110" xfId="0" applyFont="1" applyFill="1" applyBorder="1" applyAlignment="1" applyProtection="1">
      <alignment horizontal="center" vertical="center"/>
      <protection hidden="1"/>
    </xf>
    <xf numFmtId="0" fontId="76" fillId="19" borderId="111" xfId="0" applyFont="1" applyFill="1" applyBorder="1" applyAlignment="1" applyProtection="1">
      <alignment horizontal="center" vertical="center"/>
      <protection hidden="1"/>
    </xf>
    <xf numFmtId="0" fontId="76" fillId="19" borderId="112" xfId="0" applyFont="1" applyFill="1" applyBorder="1" applyAlignment="1" applyProtection="1">
      <alignment horizontal="center" vertical="center"/>
      <protection hidden="1"/>
    </xf>
    <xf numFmtId="0" fontId="76" fillId="19" borderId="113" xfId="0" applyFont="1" applyFill="1" applyBorder="1" applyAlignment="1" applyProtection="1">
      <alignment horizontal="center" vertical="center"/>
      <protection hidden="1"/>
    </xf>
    <xf numFmtId="0" fontId="76" fillId="19" borderId="114" xfId="0" applyFont="1" applyFill="1" applyBorder="1" applyAlignment="1" applyProtection="1">
      <alignment horizontal="center" vertical="center"/>
      <protection hidden="1"/>
    </xf>
    <xf numFmtId="4" fontId="26" fillId="11" borderId="43" xfId="0" applyNumberFormat="1" applyFont="1" applyFill="1" applyBorder="1" applyAlignment="1" applyProtection="1">
      <alignment horizontal="right" vertical="center" wrapText="1" indent="1"/>
    </xf>
    <xf numFmtId="4" fontId="26" fillId="11" borderId="44" xfId="0" applyNumberFormat="1" applyFont="1" applyFill="1" applyBorder="1" applyAlignment="1" applyProtection="1">
      <alignment horizontal="right" vertical="center" wrapText="1" indent="1"/>
    </xf>
    <xf numFmtId="4" fontId="26" fillId="11" borderId="45" xfId="0" applyNumberFormat="1" applyFont="1" applyFill="1" applyBorder="1" applyAlignment="1" applyProtection="1">
      <alignment horizontal="right" vertical="center" wrapText="1" indent="1"/>
    </xf>
    <xf numFmtId="3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3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3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49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49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49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49" fontId="30" fillId="14" borderId="43" xfId="0" applyNumberFormat="1" applyFont="1" applyFill="1" applyBorder="1" applyAlignment="1" applyProtection="1">
      <alignment horizontal="left" vertical="center" wrapText="1" indent="1"/>
      <protection locked="0"/>
    </xf>
    <xf numFmtId="49" fontId="30" fillId="14" borderId="44" xfId="0" applyNumberFormat="1" applyFont="1" applyFill="1" applyBorder="1" applyAlignment="1" applyProtection="1">
      <alignment horizontal="left" vertical="center" wrapText="1" indent="1"/>
      <protection locked="0"/>
    </xf>
    <xf numFmtId="49" fontId="30" fillId="14" borderId="45" xfId="0" applyNumberFormat="1" applyFont="1" applyFill="1" applyBorder="1" applyAlignment="1" applyProtection="1">
      <alignment horizontal="left" vertical="center" wrapText="1" indent="1"/>
      <protection locked="0"/>
    </xf>
    <xf numFmtId="169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169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169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130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131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132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70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71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72" xfId="0" applyNumberFormat="1" applyFont="1" applyFill="1" applyBorder="1" applyAlignment="1" applyProtection="1">
      <alignment horizontal="left" vertical="center" wrapText="1" indent="1"/>
      <protection locked="0"/>
    </xf>
    <xf numFmtId="49" fontId="26" fillId="11" borderId="43" xfId="0" quotePrefix="1" applyNumberFormat="1" applyFont="1" applyFill="1" applyBorder="1" applyAlignment="1" applyProtection="1">
      <alignment horizontal="left" vertical="center" wrapText="1" indent="1"/>
      <protection locked="0"/>
    </xf>
    <xf numFmtId="167" fontId="26" fillId="11" borderId="43" xfId="0" applyNumberFormat="1" applyFont="1" applyFill="1" applyBorder="1" applyAlignment="1" applyProtection="1">
      <alignment horizontal="left" vertical="center" wrapText="1" indent="1"/>
      <protection locked="0"/>
    </xf>
    <xf numFmtId="167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167" fontId="26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49" fontId="23" fillId="11" borderId="43" xfId="8" applyNumberFormat="1" applyFill="1" applyBorder="1" applyAlignment="1" applyProtection="1">
      <alignment horizontal="left" vertical="center" wrapText="1" indent="1"/>
      <protection locked="0"/>
    </xf>
    <xf numFmtId="49" fontId="41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49" fontId="41" fillId="11" borderId="45" xfId="0" applyNumberFormat="1" applyFont="1" applyFill="1" applyBorder="1" applyAlignment="1" applyProtection="1">
      <alignment horizontal="left" vertical="center" wrapText="1" indent="1"/>
      <protection locked="0"/>
    </xf>
    <xf numFmtId="168" fontId="26" fillId="11" borderId="44" xfId="0" applyNumberFormat="1" applyFont="1" applyFill="1" applyBorder="1" applyAlignment="1" applyProtection="1">
      <alignment horizontal="left" vertical="center" wrapText="1" indent="1"/>
      <protection locked="0"/>
    </xf>
    <xf numFmtId="49" fontId="26" fillId="11" borderId="43" xfId="0" applyNumberFormat="1" applyFont="1" applyFill="1" applyBorder="1" applyAlignment="1" applyProtection="1">
      <alignment horizontal="center" vertical="center" wrapText="1"/>
      <protection locked="0"/>
    </xf>
    <xf numFmtId="49" fontId="26" fillId="11" borderId="44" xfId="0" applyNumberFormat="1" applyFont="1" applyFill="1" applyBorder="1" applyAlignment="1" applyProtection="1">
      <alignment horizontal="center" vertical="center" wrapText="1"/>
      <protection locked="0"/>
    </xf>
    <xf numFmtId="4" fontId="41" fillId="11" borderId="43" xfId="0" applyNumberFormat="1" applyFont="1" applyFill="1" applyBorder="1" applyAlignment="1" applyProtection="1">
      <alignment horizontal="center" vertical="center"/>
    </xf>
    <xf numFmtId="4" fontId="41" fillId="11" borderId="45" xfId="0" applyNumberFormat="1" applyFont="1" applyFill="1" applyBorder="1" applyAlignment="1" applyProtection="1">
      <alignment horizontal="center" vertical="center"/>
    </xf>
    <xf numFmtId="4" fontId="41" fillId="11" borderId="44" xfId="0" applyNumberFormat="1" applyFont="1" applyFill="1" applyBorder="1" applyAlignment="1" applyProtection="1">
      <alignment horizontal="center" vertical="center"/>
    </xf>
    <xf numFmtId="49" fontId="26" fillId="11" borderId="45" xfId="0" applyNumberFormat="1" applyFont="1" applyFill="1" applyBorder="1" applyAlignment="1" applyProtection="1">
      <alignment horizontal="center" vertical="center" wrapText="1"/>
      <protection locked="0"/>
    </xf>
    <xf numFmtId="4" fontId="26" fillId="11" borderId="43" xfId="0" quotePrefix="1" applyNumberFormat="1" applyFont="1" applyFill="1" applyBorder="1" applyAlignment="1" applyProtection="1">
      <alignment horizontal="left" vertical="center" wrapText="1" indent="1"/>
      <protection locked="0"/>
    </xf>
    <xf numFmtId="0" fontId="42" fillId="5" borderId="55" xfId="0" quotePrefix="1" applyFont="1" applyFill="1" applyBorder="1" applyAlignment="1" applyProtection="1">
      <alignment horizontal="center" vertical="center"/>
    </xf>
    <xf numFmtId="0" fontId="42" fillId="5" borderId="44" xfId="0" applyFont="1" applyFill="1" applyBorder="1" applyAlignment="1" applyProtection="1">
      <alignment horizontal="center" vertical="center"/>
    </xf>
    <xf numFmtId="49" fontId="41" fillId="11" borderId="43" xfId="0" applyNumberFormat="1" applyFont="1" applyFill="1" applyBorder="1" applyAlignment="1" applyProtection="1">
      <alignment horizontal="center" vertical="center" wrapText="1"/>
      <protection locked="0"/>
    </xf>
    <xf numFmtId="49" fontId="41" fillId="11" borderId="44" xfId="0" applyNumberFormat="1" applyFont="1" applyFill="1" applyBorder="1" applyAlignment="1" applyProtection="1">
      <alignment horizontal="center" vertical="center" wrapText="1"/>
      <protection locked="0"/>
    </xf>
    <xf numFmtId="49" fontId="41" fillId="11" borderId="45" xfId="0" applyNumberFormat="1" applyFont="1" applyFill="1" applyBorder="1" applyAlignment="1" applyProtection="1">
      <alignment horizontal="center" vertical="center" wrapText="1"/>
      <protection locked="0"/>
    </xf>
    <xf numFmtId="0" fontId="42" fillId="5" borderId="44" xfId="0" quotePrefix="1" applyFont="1" applyFill="1" applyBorder="1" applyAlignment="1" applyProtection="1">
      <alignment horizontal="center" vertical="center"/>
    </xf>
    <xf numFmtId="0" fontId="24" fillId="12" borderId="67" xfId="0" quotePrefix="1" applyFont="1" applyFill="1" applyBorder="1" applyAlignment="1" applyProtection="1">
      <alignment horizontal="center" vertical="center" wrapText="1"/>
    </xf>
    <xf numFmtId="0" fontId="24" fillId="12" borderId="68" xfId="0" quotePrefix="1" applyFont="1" applyFill="1" applyBorder="1" applyAlignment="1" applyProtection="1">
      <alignment horizontal="center" vertical="center" wrapText="1"/>
    </xf>
    <xf numFmtId="0" fontId="35" fillId="14" borderId="64" xfId="0" applyFont="1" applyFill="1" applyBorder="1" applyAlignment="1" applyProtection="1">
      <alignment horizontal="center" vertical="center" wrapText="1"/>
      <protection locked="0"/>
    </xf>
    <xf numFmtId="0" fontId="35" fillId="14" borderId="66" xfId="0" applyFont="1" applyFill="1" applyBorder="1" applyAlignment="1" applyProtection="1">
      <alignment horizontal="center" vertical="center" wrapText="1"/>
      <protection locked="0"/>
    </xf>
    <xf numFmtId="0" fontId="35" fillId="14" borderId="65" xfId="0" applyFont="1" applyFill="1" applyBorder="1" applyAlignment="1" applyProtection="1">
      <alignment horizontal="center" vertical="center" wrapText="1"/>
      <protection locked="0"/>
    </xf>
    <xf numFmtId="0" fontId="35" fillId="14" borderId="46" xfId="0" applyFont="1" applyFill="1" applyBorder="1" applyAlignment="1" applyProtection="1">
      <alignment horizontal="center" vertical="center" wrapText="1"/>
      <protection locked="0"/>
    </xf>
    <xf numFmtId="49" fontId="30" fillId="14" borderId="46" xfId="0" quotePrefix="1" applyNumberFormat="1" applyFont="1" applyFill="1" applyBorder="1" applyAlignment="1" applyProtection="1">
      <alignment horizontal="center" vertical="center" wrapText="1"/>
      <protection locked="0"/>
    </xf>
    <xf numFmtId="3" fontId="35" fillId="14" borderId="46" xfId="0" applyNumberFormat="1" applyFont="1" applyFill="1" applyBorder="1" applyAlignment="1" applyProtection="1">
      <alignment horizontal="center" vertical="center" wrapText="1"/>
      <protection locked="0"/>
    </xf>
    <xf numFmtId="3" fontId="79" fillId="14" borderId="52" xfId="8" applyNumberFormat="1" applyFont="1" applyFill="1" applyBorder="1" applyAlignment="1" applyProtection="1">
      <alignment horizontal="center" vertical="center" wrapText="1"/>
      <protection hidden="1"/>
    </xf>
    <xf numFmtId="3" fontId="79" fillId="14" borderId="53" xfId="8" applyNumberFormat="1" applyFont="1" applyFill="1" applyBorder="1" applyAlignment="1" applyProtection="1">
      <alignment horizontal="center" vertical="center" wrapText="1"/>
      <protection hidden="1"/>
    </xf>
    <xf numFmtId="3" fontId="79" fillId="14" borderId="54" xfId="8" applyNumberFormat="1" applyFont="1" applyFill="1" applyBorder="1" applyAlignment="1" applyProtection="1">
      <alignment horizontal="center" vertical="center" wrapText="1"/>
      <protection hidden="1"/>
    </xf>
    <xf numFmtId="49" fontId="35" fillId="14" borderId="59" xfId="0" applyNumberFormat="1" applyFont="1" applyFill="1" applyBorder="1" applyAlignment="1" applyProtection="1">
      <alignment horizontal="center" vertical="center" wrapText="1"/>
      <protection locked="0"/>
    </xf>
    <xf numFmtId="3" fontId="35" fillId="14" borderId="59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59" xfId="0" quotePrefix="1" applyNumberFormat="1" applyFont="1" applyFill="1" applyBorder="1" applyAlignment="1" applyProtection="1">
      <alignment horizontal="center" vertical="center" wrapText="1"/>
      <protection locked="0"/>
    </xf>
    <xf numFmtId="3" fontId="85" fillId="24" borderId="52" xfId="8" applyNumberFormat="1" applyFont="1" applyFill="1" applyBorder="1" applyAlignment="1" applyProtection="1">
      <alignment horizontal="center" vertical="center" wrapText="1"/>
      <protection hidden="1"/>
    </xf>
    <xf numFmtId="3" fontId="85" fillId="24" borderId="53" xfId="8" applyNumberFormat="1" applyFont="1" applyFill="1" applyBorder="1" applyAlignment="1" applyProtection="1">
      <alignment horizontal="center" vertical="center" wrapText="1"/>
      <protection hidden="1"/>
    </xf>
    <xf numFmtId="3" fontId="85" fillId="24" borderId="54" xfId="8" applyNumberFormat="1" applyFont="1" applyFill="1" applyBorder="1" applyAlignment="1" applyProtection="1">
      <alignment horizontal="center" vertical="center" wrapText="1"/>
      <protection hidden="1"/>
    </xf>
    <xf numFmtId="0" fontId="24" fillId="12" borderId="57" xfId="0" quotePrefix="1" applyFont="1" applyFill="1" applyBorder="1" applyAlignment="1" applyProtection="1">
      <alignment horizontal="center" vertical="center" wrapText="1"/>
    </xf>
    <xf numFmtId="0" fontId="24" fillId="12" borderId="69" xfId="0" quotePrefix="1" applyFont="1" applyFill="1" applyBorder="1" applyAlignment="1" applyProtection="1">
      <alignment horizontal="center" vertical="center" wrapText="1"/>
    </xf>
    <xf numFmtId="3" fontId="85" fillId="24" borderId="49" xfId="8" applyNumberFormat="1" applyFont="1" applyFill="1" applyBorder="1" applyAlignment="1" applyProtection="1">
      <alignment horizontal="center" vertical="center" wrapText="1"/>
      <protection hidden="1"/>
    </xf>
    <xf numFmtId="3" fontId="85" fillId="24" borderId="50" xfId="8" applyNumberFormat="1" applyFont="1" applyFill="1" applyBorder="1" applyAlignment="1" applyProtection="1">
      <alignment horizontal="center" vertical="center" wrapText="1"/>
      <protection hidden="1"/>
    </xf>
    <xf numFmtId="3" fontId="85" fillId="24" borderId="51" xfId="8" applyNumberFormat="1" applyFont="1" applyFill="1" applyBorder="1" applyAlignment="1" applyProtection="1">
      <alignment horizontal="center" vertical="center" wrapText="1"/>
      <protection hidden="1"/>
    </xf>
    <xf numFmtId="49" fontId="30" fillId="14" borderId="52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53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54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61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62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63" xfId="0" quotePrefix="1" applyNumberFormat="1" applyFont="1" applyFill="1" applyBorder="1" applyAlignment="1" applyProtection="1">
      <alignment horizontal="center" vertical="center" wrapText="1"/>
      <protection locked="0"/>
    </xf>
    <xf numFmtId="0" fontId="24" fillId="12" borderId="57" xfId="0" applyFont="1" applyFill="1" applyBorder="1" applyAlignment="1" applyProtection="1">
      <alignment horizontal="center" vertical="center" wrapText="1"/>
    </xf>
    <xf numFmtId="49" fontId="35" fillId="14" borderId="46" xfId="0" quotePrefix="1" applyNumberFormat="1" applyFont="1" applyFill="1" applyBorder="1" applyAlignment="1" applyProtection="1">
      <alignment horizontal="center" vertical="center" wrapText="1"/>
      <protection locked="0"/>
    </xf>
    <xf numFmtId="49" fontId="35" fillId="14" borderId="46" xfId="0" applyNumberFormat="1" applyFont="1" applyFill="1" applyBorder="1" applyAlignment="1" applyProtection="1">
      <alignment horizontal="center" vertical="center" wrapText="1"/>
      <protection locked="0"/>
    </xf>
    <xf numFmtId="0" fontId="28" fillId="10" borderId="0" xfId="0" quotePrefix="1" applyFont="1" applyFill="1" applyAlignment="1" applyProtection="1">
      <alignment horizontal="left" vertical="center" wrapText="1"/>
    </xf>
    <xf numFmtId="0" fontId="28" fillId="10" borderId="0" xfId="0" quotePrefix="1" applyFont="1" applyFill="1" applyAlignment="1" applyProtection="1">
      <alignment horizontal="center" vertical="center" wrapText="1"/>
    </xf>
    <xf numFmtId="0" fontId="30" fillId="15" borderId="59" xfId="0" applyNumberFormat="1" applyFont="1" applyFill="1" applyBorder="1" applyAlignment="1" applyProtection="1">
      <alignment horizontal="center" vertical="center" wrapText="1"/>
      <protection hidden="1"/>
    </xf>
    <xf numFmtId="49" fontId="30" fillId="11" borderId="46" xfId="0" applyNumberFormat="1" applyFont="1" applyFill="1" applyBorder="1" applyAlignment="1" applyProtection="1">
      <alignment horizontal="center" vertical="center" wrapText="1"/>
      <protection locked="0"/>
    </xf>
    <xf numFmtId="14" fontId="30" fillId="14" borderId="46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9" xfId="0" applyNumberFormat="1" applyFont="1" applyFill="1" applyBorder="1" applyAlignment="1" applyProtection="1">
      <alignment horizontal="center" vertical="center" wrapText="1"/>
      <protection locked="0"/>
    </xf>
    <xf numFmtId="49" fontId="30" fillId="11" borderId="59" xfId="0" applyNumberFormat="1" applyFont="1" applyFill="1" applyBorder="1" applyAlignment="1" applyProtection="1">
      <alignment horizontal="center" vertical="center" wrapText="1"/>
      <protection locked="0"/>
    </xf>
    <xf numFmtId="14" fontId="30" fillId="14" borderId="59" xfId="0" applyNumberFormat="1" applyFont="1" applyFill="1" applyBorder="1" applyAlignment="1" applyProtection="1">
      <alignment horizontal="center" vertical="center" wrapText="1"/>
      <protection locked="0"/>
    </xf>
    <xf numFmtId="49" fontId="35" fillId="14" borderId="59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46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2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3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4" xfId="0" applyNumberFormat="1" applyFont="1" applyFill="1" applyBorder="1" applyAlignment="1" applyProtection="1">
      <alignment horizontal="center" vertical="center" wrapText="1"/>
      <protection locked="0"/>
    </xf>
    <xf numFmtId="0" fontId="35" fillId="14" borderId="59" xfId="0" applyFont="1" applyFill="1" applyBorder="1" applyAlignment="1" applyProtection="1">
      <alignment horizontal="center" vertical="center" wrapText="1"/>
      <protection locked="0"/>
    </xf>
    <xf numFmtId="49" fontId="30" fillId="14" borderId="59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49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0" xfId="0" applyNumberFormat="1" applyFont="1" applyFill="1" applyBorder="1" applyAlignment="1" applyProtection="1">
      <alignment horizontal="center" vertical="center" wrapText="1"/>
      <protection locked="0"/>
    </xf>
    <xf numFmtId="49" fontId="30" fillId="14" borderId="51" xfId="0" applyNumberFormat="1" applyFont="1" applyFill="1" applyBorder="1" applyAlignment="1" applyProtection="1">
      <alignment horizontal="center" vertical="center" wrapText="1"/>
      <protection locked="0"/>
    </xf>
    <xf numFmtId="3" fontId="79" fillId="14" borderId="49" xfId="8" applyNumberFormat="1" applyFont="1" applyFill="1" applyBorder="1" applyAlignment="1" applyProtection="1">
      <alignment horizontal="center" vertical="center" wrapText="1"/>
      <protection hidden="1"/>
    </xf>
    <xf numFmtId="3" fontId="79" fillId="14" borderId="50" xfId="8" applyNumberFormat="1" applyFont="1" applyFill="1" applyBorder="1" applyAlignment="1" applyProtection="1">
      <alignment horizontal="center" vertical="center" wrapText="1"/>
      <protection hidden="1"/>
    </xf>
    <xf numFmtId="3" fontId="79" fillId="14" borderId="51" xfId="8" applyNumberFormat="1" applyFont="1" applyFill="1" applyBorder="1" applyAlignment="1" applyProtection="1">
      <alignment horizontal="center" vertical="center" wrapText="1"/>
      <protection hidden="1"/>
    </xf>
    <xf numFmtId="49" fontId="30" fillId="14" borderId="64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66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65" xfId="0" quotePrefix="1" applyNumberFormat="1" applyFont="1" applyFill="1" applyBorder="1" applyAlignment="1" applyProtection="1">
      <alignment horizontal="center" vertical="center" wrapText="1"/>
      <protection locked="0"/>
    </xf>
    <xf numFmtId="3" fontId="35" fillId="14" borderId="133" xfId="0" applyNumberFormat="1" applyFont="1" applyFill="1" applyBorder="1" applyAlignment="1" applyProtection="1">
      <alignment horizontal="center" vertical="center" wrapText="1"/>
      <protection locked="0"/>
    </xf>
    <xf numFmtId="0" fontId="25" fillId="12" borderId="57" xfId="0" applyFont="1" applyFill="1" applyBorder="1" applyAlignment="1" applyProtection="1">
      <alignment horizontal="center" vertical="center" wrapText="1"/>
    </xf>
    <xf numFmtId="9" fontId="25" fillId="12" borderId="57" xfId="7" quotePrefix="1" applyFont="1" applyFill="1" applyBorder="1" applyAlignment="1" applyProtection="1">
      <alignment horizontal="center" vertical="center" wrapText="1"/>
    </xf>
    <xf numFmtId="1" fontId="29" fillId="14" borderId="42" xfId="0" applyNumberFormat="1" applyFont="1" applyFill="1" applyBorder="1" applyAlignment="1" applyProtection="1">
      <alignment horizontal="center" vertical="center" wrapText="1"/>
      <protection locked="0"/>
    </xf>
    <xf numFmtId="49" fontId="29" fillId="14" borderId="43" xfId="0" quotePrefix="1" applyNumberFormat="1" applyFont="1" applyFill="1" applyBorder="1" applyAlignment="1" applyProtection="1">
      <alignment horizontal="center" vertical="center" wrapText="1"/>
      <protection locked="0"/>
    </xf>
    <xf numFmtId="49" fontId="29" fillId="14" borderId="44" xfId="0" quotePrefix="1" applyNumberFormat="1" applyFont="1" applyFill="1" applyBorder="1" applyAlignment="1" applyProtection="1">
      <alignment horizontal="center" vertical="center" wrapText="1"/>
      <protection locked="0"/>
    </xf>
    <xf numFmtId="49" fontId="29" fillId="14" borderId="45" xfId="0" quotePrefix="1" applyNumberFormat="1" applyFont="1" applyFill="1" applyBorder="1" applyAlignment="1" applyProtection="1">
      <alignment horizontal="center" vertical="center" wrapText="1"/>
      <protection locked="0"/>
    </xf>
    <xf numFmtId="166" fontId="24" fillId="12" borderId="86" xfId="0" quotePrefix="1" applyNumberFormat="1" applyFont="1" applyFill="1" applyBorder="1" applyAlignment="1" applyProtection="1">
      <alignment horizontal="center" vertical="center" wrapText="1"/>
    </xf>
    <xf numFmtId="166" fontId="24" fillId="12" borderId="86" xfId="0" applyNumberFormat="1" applyFont="1" applyFill="1" applyBorder="1" applyAlignment="1" applyProtection="1">
      <alignment horizontal="center" vertical="center" wrapText="1"/>
    </xf>
    <xf numFmtId="166" fontId="24" fillId="12" borderId="137" xfId="0" applyNumberFormat="1" applyFont="1" applyFill="1" applyBorder="1" applyAlignment="1" applyProtection="1">
      <alignment horizontal="center" vertical="center" wrapText="1"/>
    </xf>
    <xf numFmtId="166" fontId="24" fillId="12" borderId="138" xfId="0" applyNumberFormat="1" applyFont="1" applyFill="1" applyBorder="1" applyAlignment="1" applyProtection="1">
      <alignment horizontal="center" vertical="center" wrapText="1"/>
    </xf>
    <xf numFmtId="166" fontId="24" fillId="12" borderId="139" xfId="0" applyNumberFormat="1" applyFont="1" applyFill="1" applyBorder="1" applyAlignment="1" applyProtection="1">
      <alignment horizontal="center" vertical="center" wrapText="1"/>
    </xf>
    <xf numFmtId="0" fontId="29" fillId="8" borderId="42" xfId="0" quotePrefix="1" applyFont="1" applyFill="1" applyBorder="1" applyAlignment="1" applyProtection="1">
      <alignment horizontal="left" vertical="center" wrapText="1"/>
    </xf>
    <xf numFmtId="0" fontId="29" fillId="8" borderId="42" xfId="0" applyFont="1" applyFill="1" applyBorder="1" applyAlignment="1" applyProtection="1">
      <alignment horizontal="left" vertical="center" wrapText="1"/>
    </xf>
    <xf numFmtId="4" fontId="29" fillId="14" borderId="42" xfId="0" applyNumberFormat="1" applyFont="1" applyFill="1" applyBorder="1" applyAlignment="1" applyProtection="1">
      <alignment horizontal="center" vertical="center" wrapText="1"/>
    </xf>
    <xf numFmtId="0" fontId="70" fillId="13" borderId="103" xfId="0" applyFont="1" applyFill="1" applyBorder="1" applyAlignment="1" applyProtection="1">
      <alignment horizontal="center" wrapText="1"/>
    </xf>
    <xf numFmtId="4" fontId="29" fillId="15" borderId="42" xfId="0" applyNumberFormat="1" applyFont="1" applyFill="1" applyBorder="1" applyAlignment="1" applyProtection="1">
      <alignment horizontal="center" vertical="center" wrapText="1"/>
    </xf>
    <xf numFmtId="0" fontId="29" fillId="8" borderId="42" xfId="0" quotePrefix="1" applyFont="1" applyFill="1" applyBorder="1" applyAlignment="1" applyProtection="1">
      <alignment horizontal="left" vertical="center" wrapText="1" indent="2"/>
    </xf>
    <xf numFmtId="0" fontId="29" fillId="8" borderId="42" xfId="0" applyFont="1" applyFill="1" applyBorder="1" applyAlignment="1" applyProtection="1">
      <alignment horizontal="left" vertical="center" wrapText="1" indent="2"/>
    </xf>
    <xf numFmtId="0" fontId="29" fillId="8" borderId="52" xfId="0" applyFont="1" applyFill="1" applyBorder="1" applyAlignment="1" applyProtection="1">
      <alignment horizontal="left" vertical="center" wrapText="1"/>
    </xf>
    <xf numFmtId="0" fontId="29" fillId="8" borderId="53" xfId="0" applyFont="1" applyFill="1" applyBorder="1" applyAlignment="1" applyProtection="1">
      <alignment horizontal="left" vertical="center" wrapText="1"/>
    </xf>
    <xf numFmtId="0" fontId="29" fillId="8" borderId="54" xfId="0" applyFont="1" applyFill="1" applyBorder="1" applyAlignment="1" applyProtection="1">
      <alignment horizontal="left" vertical="center" wrapText="1"/>
    </xf>
    <xf numFmtId="4" fontId="29" fillId="14" borderId="70" xfId="0" applyNumberFormat="1" applyFont="1" applyFill="1" applyBorder="1" applyAlignment="1" applyProtection="1">
      <alignment horizontal="center" vertical="center" wrapText="1"/>
    </xf>
    <xf numFmtId="4" fontId="29" fillId="14" borderId="71" xfId="0" applyNumberFormat="1" applyFont="1" applyFill="1" applyBorder="1" applyAlignment="1" applyProtection="1">
      <alignment horizontal="center" vertical="center" wrapText="1"/>
    </xf>
    <xf numFmtId="4" fontId="29" fillId="14" borderId="72" xfId="0" applyNumberFormat="1" applyFont="1" applyFill="1" applyBorder="1" applyAlignment="1" applyProtection="1">
      <alignment horizontal="center" vertical="center" wrapText="1"/>
    </xf>
    <xf numFmtId="0" fontId="53" fillId="12" borderId="67" xfId="0" applyFont="1" applyFill="1" applyBorder="1" applyAlignment="1" applyProtection="1">
      <alignment horizontal="center" vertical="center" wrapText="1"/>
    </xf>
    <xf numFmtId="0" fontId="53" fillId="12" borderId="68" xfId="0" applyFont="1" applyFill="1" applyBorder="1" applyAlignment="1" applyProtection="1">
      <alignment horizontal="center" vertical="center" wrapText="1"/>
    </xf>
    <xf numFmtId="0" fontId="53" fillId="12" borderId="69" xfId="0" applyFont="1" applyFill="1" applyBorder="1" applyAlignment="1" applyProtection="1">
      <alignment horizontal="center" vertical="center" wrapText="1"/>
    </xf>
    <xf numFmtId="0" fontId="24" fillId="12" borderId="73" xfId="0" quotePrefix="1" applyFont="1" applyFill="1" applyBorder="1" applyAlignment="1" applyProtection="1">
      <alignment horizontal="center" vertical="center" wrapText="1"/>
    </xf>
    <xf numFmtId="0" fontId="24" fillId="12" borderId="66" xfId="0" quotePrefix="1" applyFont="1" applyFill="1" applyBorder="1" applyAlignment="1" applyProtection="1">
      <alignment horizontal="center" vertical="center" wrapText="1"/>
    </xf>
    <xf numFmtId="0" fontId="24" fillId="12" borderId="73" xfId="0" applyFont="1" applyFill="1" applyBorder="1" applyAlignment="1" applyProtection="1">
      <alignment horizontal="center" vertical="center" wrapText="1"/>
    </xf>
    <xf numFmtId="0" fontId="24" fillId="12" borderId="66" xfId="0" applyFont="1" applyFill="1" applyBorder="1" applyAlignment="1" applyProtection="1">
      <alignment horizontal="center" vertical="center" wrapText="1"/>
    </xf>
    <xf numFmtId="0" fontId="24" fillId="12" borderId="74" xfId="0" applyFont="1" applyFill="1" applyBorder="1" applyAlignment="1" applyProtection="1">
      <alignment horizontal="center" vertical="center" wrapText="1"/>
    </xf>
    <xf numFmtId="0" fontId="29" fillId="8" borderId="49" xfId="0" quotePrefix="1" applyFont="1" applyFill="1" applyBorder="1" applyAlignment="1" applyProtection="1">
      <alignment horizontal="left" vertical="center" wrapText="1"/>
    </xf>
    <xf numFmtId="0" fontId="29" fillId="8" borderId="50" xfId="0" applyFont="1" applyFill="1" applyBorder="1" applyAlignment="1" applyProtection="1">
      <alignment horizontal="left" vertical="center" wrapText="1"/>
    </xf>
    <xf numFmtId="0" fontId="29" fillId="8" borderId="51" xfId="0" applyFont="1" applyFill="1" applyBorder="1" applyAlignment="1" applyProtection="1">
      <alignment horizontal="left" vertical="center" wrapText="1"/>
    </xf>
    <xf numFmtId="0" fontId="29" fillId="8" borderId="49" xfId="0" applyFont="1" applyFill="1" applyBorder="1" applyAlignment="1" applyProtection="1">
      <alignment horizontal="left" vertical="center" wrapText="1"/>
    </xf>
    <xf numFmtId="0" fontId="28" fillId="10" borderId="0" xfId="0" applyFont="1" applyFill="1" applyAlignment="1" applyProtection="1">
      <alignment horizontal="left" vertical="center" wrapText="1"/>
    </xf>
    <xf numFmtId="0" fontId="63" fillId="10" borderId="0" xfId="0" applyFont="1" applyFill="1" applyAlignment="1" applyProtection="1">
      <alignment horizontal="left" vertical="center"/>
    </xf>
    <xf numFmtId="4" fontId="29" fillId="14" borderId="58" xfId="0" applyNumberFormat="1" applyFont="1" applyFill="1" applyBorder="1" applyAlignment="1" applyProtection="1">
      <alignment horizontal="center" vertical="center" wrapText="1"/>
    </xf>
    <xf numFmtId="166" fontId="24" fillId="12" borderId="57" xfId="0" applyNumberFormat="1" applyFont="1" applyFill="1" applyBorder="1" applyAlignment="1" applyProtection="1">
      <alignment horizontal="center" vertical="center" wrapText="1"/>
    </xf>
    <xf numFmtId="0" fontId="31" fillId="13" borderId="0" xfId="0" applyFont="1" applyFill="1" applyAlignment="1" applyProtection="1">
      <alignment horizontal="left" vertical="center" wrapText="1"/>
    </xf>
    <xf numFmtId="0" fontId="46" fillId="13" borderId="0" xfId="0" quotePrefix="1" applyFont="1" applyFill="1" applyAlignment="1" applyProtection="1">
      <alignment horizontal="center" vertical="center"/>
    </xf>
    <xf numFmtId="4" fontId="26" fillId="11" borderId="140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141" xfId="0" applyNumberFormat="1" applyFont="1" applyFill="1" applyBorder="1" applyAlignment="1" applyProtection="1">
      <alignment horizontal="left" vertical="center" wrapText="1" indent="1"/>
      <protection locked="0"/>
    </xf>
    <xf numFmtId="4" fontId="26" fillId="11" borderId="142" xfId="0" applyNumberFormat="1" applyFont="1" applyFill="1" applyBorder="1" applyAlignment="1" applyProtection="1">
      <alignment horizontal="left" vertical="center" wrapText="1" indent="1"/>
      <protection locked="0"/>
    </xf>
    <xf numFmtId="0" fontId="0" fillId="13" borderId="0" xfId="0" quotePrefix="1" applyFont="1" applyFill="1" applyAlignment="1" applyProtection="1">
      <alignment horizontal="left" vertical="top" wrapText="1"/>
    </xf>
    <xf numFmtId="0" fontId="31" fillId="13" borderId="0" xfId="0" quotePrefix="1" applyFont="1" applyFill="1" applyBorder="1" applyAlignment="1" applyProtection="1">
      <alignment horizontal="left" vertical="center" wrapText="1"/>
    </xf>
    <xf numFmtId="0" fontId="31" fillId="13" borderId="0" xfId="0" applyFont="1" applyFill="1" applyBorder="1" applyAlignment="1" applyProtection="1">
      <alignment horizontal="left" vertical="center" wrapText="1"/>
    </xf>
    <xf numFmtId="0" fontId="31" fillId="13" borderId="0" xfId="0" quotePrefix="1" applyFont="1" applyFill="1" applyAlignment="1">
      <alignment horizontal="left" vertical="center" wrapText="1"/>
    </xf>
    <xf numFmtId="0" fontId="31" fillId="13" borderId="0" xfId="0" applyFont="1" applyFill="1" applyAlignment="1">
      <alignment horizontal="left" vertical="center" wrapText="1"/>
    </xf>
    <xf numFmtId="49" fontId="30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3" fontId="35" fillId="14" borderId="42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42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10" fontId="35" fillId="14" borderId="56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56" xfId="0" quotePrefix="1" applyNumberFormat="1" applyFont="1" applyFill="1" applyBorder="1" applyAlignment="1" applyProtection="1">
      <alignment horizontal="center" vertical="center" wrapText="1"/>
      <protection locked="0"/>
    </xf>
    <xf numFmtId="10" fontId="25" fillId="12" borderId="57" xfId="7" quotePrefix="1" applyNumberFormat="1" applyFont="1" applyFill="1" applyBorder="1" applyAlignment="1" applyProtection="1">
      <alignment horizontal="center" vertical="center" wrapText="1"/>
    </xf>
    <xf numFmtId="49" fontId="30" fillId="14" borderId="58" xfId="0" quotePrefix="1" applyNumberFormat="1" applyFont="1" applyFill="1" applyBorder="1" applyAlignment="1" applyProtection="1">
      <alignment horizontal="center" vertical="center" wrapText="1"/>
      <protection locked="0"/>
    </xf>
    <xf numFmtId="3" fontId="35" fillId="14" borderId="58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58" xfId="0" applyNumberFormat="1" applyFont="1" applyFill="1" applyBorder="1" applyAlignment="1" applyProtection="1">
      <alignment horizontal="center" vertical="center" wrapText="1"/>
      <protection locked="0"/>
    </xf>
    <xf numFmtId="10" fontId="35" fillId="14" borderId="58" xfId="0" quotePrefix="1" applyNumberFormat="1" applyFont="1" applyFill="1" applyBorder="1" applyAlignment="1" applyProtection="1">
      <alignment horizontal="center" vertical="center" wrapText="1"/>
      <protection locked="0"/>
    </xf>
    <xf numFmtId="49" fontId="35" fillId="14" borderId="58" xfId="0" applyNumberFormat="1" applyFont="1" applyFill="1" applyBorder="1" applyAlignment="1" applyProtection="1">
      <alignment horizontal="center" vertical="center" wrapText="1"/>
      <protection locked="0"/>
    </xf>
    <xf numFmtId="49" fontId="35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4" fontId="30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49" fontId="35" fillId="14" borderId="58" xfId="0" quotePrefix="1" applyNumberFormat="1" applyFont="1" applyFill="1" applyBorder="1" applyAlignment="1" applyProtection="1">
      <alignment horizontal="left" vertical="center" wrapText="1"/>
      <protection locked="0"/>
    </xf>
    <xf numFmtId="49" fontId="35" fillId="14" borderId="58" xfId="0" quotePrefix="1" applyNumberFormat="1" applyFont="1" applyFill="1" applyBorder="1" applyAlignment="1" applyProtection="1">
      <alignment horizontal="center" vertical="center" wrapText="1"/>
      <protection locked="0"/>
    </xf>
    <xf numFmtId="4" fontId="30" fillId="14" borderId="58" xfId="0" quotePrefix="1" applyNumberFormat="1" applyFont="1" applyFill="1" applyBorder="1" applyAlignment="1" applyProtection="1">
      <alignment horizontal="center" vertical="center" wrapText="1"/>
      <protection locked="0"/>
    </xf>
    <xf numFmtId="49" fontId="40" fillId="14" borderId="58" xfId="0" quotePrefix="1" applyNumberFormat="1" applyFont="1" applyFill="1" applyBorder="1" applyAlignment="1" applyProtection="1">
      <alignment horizontal="center" vertical="center" wrapText="1"/>
      <protection locked="0"/>
    </xf>
    <xf numFmtId="49" fontId="40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49" fontId="35" fillId="14" borderId="42" xfId="0" applyNumberFormat="1" applyFont="1" applyFill="1" applyBorder="1" applyAlignment="1" applyProtection="1">
      <alignment horizontal="center" vertical="center" wrapText="1"/>
      <protection locked="0"/>
    </xf>
    <xf numFmtId="0" fontId="40" fillId="16" borderId="87" xfId="0" applyNumberFormat="1" applyFont="1" applyFill="1" applyBorder="1" applyAlignment="1" applyProtection="1">
      <alignment horizontal="center" vertical="center" wrapText="1"/>
      <protection hidden="1"/>
    </xf>
    <xf numFmtId="0" fontId="40" fillId="16" borderId="0" xfId="0" applyNumberFormat="1" applyFont="1" applyFill="1" applyBorder="1" applyAlignment="1" applyProtection="1">
      <alignment horizontal="center" vertical="center" wrapText="1"/>
      <protection hidden="1"/>
    </xf>
    <xf numFmtId="0" fontId="40" fillId="16" borderId="129" xfId="0" applyNumberFormat="1" applyFont="1" applyFill="1" applyBorder="1" applyAlignment="1" applyProtection="1">
      <alignment horizontal="center" vertical="center" wrapText="1"/>
      <protection hidden="1"/>
    </xf>
    <xf numFmtId="0" fontId="24" fillId="12" borderId="86" xfId="0" quotePrefix="1" applyFont="1" applyFill="1" applyBorder="1" applyAlignment="1" applyProtection="1">
      <alignment horizontal="center" vertical="center" wrapText="1"/>
    </xf>
    <xf numFmtId="49" fontId="29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4" fontId="29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14" fontId="29" fillId="14" borderId="42" xfId="0" quotePrefix="1" applyNumberFormat="1" applyFont="1" applyFill="1" applyBorder="1" applyAlignment="1" applyProtection="1">
      <alignment horizontal="center" vertical="center" wrapText="1"/>
      <protection locked="0"/>
    </xf>
    <xf numFmtId="49" fontId="29" fillId="14" borderId="56" xfId="0" applyNumberFormat="1" applyFont="1" applyFill="1" applyBorder="1" applyAlignment="1" applyProtection="1">
      <alignment horizontal="center" vertical="center" wrapText="1"/>
      <protection locked="0"/>
    </xf>
    <xf numFmtId="49" fontId="29" fillId="14" borderId="56" xfId="0" quotePrefix="1" applyNumberFormat="1" applyFont="1" applyFill="1" applyBorder="1" applyAlignment="1" applyProtection="1">
      <alignment horizontal="center" vertical="center" wrapText="1"/>
      <protection locked="0"/>
    </xf>
    <xf numFmtId="4" fontId="29" fillId="14" borderId="56" xfId="0" quotePrefix="1" applyNumberFormat="1" applyFont="1" applyFill="1" applyBorder="1" applyAlignment="1" applyProtection="1">
      <alignment horizontal="center" vertical="center" wrapText="1"/>
      <protection locked="0"/>
    </xf>
    <xf numFmtId="14" fontId="29" fillId="14" borderId="56" xfId="0" quotePrefix="1" applyNumberFormat="1" applyFont="1" applyFill="1" applyBorder="1" applyAlignment="1" applyProtection="1">
      <alignment horizontal="center" vertical="center" wrapText="1"/>
      <protection locked="0"/>
    </xf>
    <xf numFmtId="4" fontId="61" fillId="18" borderId="95" xfId="0" quotePrefix="1" applyNumberFormat="1" applyFont="1" applyFill="1" applyBorder="1" applyAlignment="1" applyProtection="1">
      <alignment horizontal="center" vertical="center" wrapText="1"/>
    </xf>
    <xf numFmtId="4" fontId="61" fillId="18" borderId="96" xfId="0" quotePrefix="1" applyNumberFormat="1" applyFont="1" applyFill="1" applyBorder="1" applyAlignment="1" applyProtection="1">
      <alignment horizontal="center" vertical="center" wrapText="1"/>
    </xf>
    <xf numFmtId="49" fontId="29" fillId="14" borderId="42" xfId="0" applyNumberFormat="1" applyFont="1" applyFill="1" applyBorder="1" applyAlignment="1" applyProtection="1">
      <alignment horizontal="center" vertical="center" wrapText="1"/>
      <protection locked="0"/>
    </xf>
    <xf numFmtId="0" fontId="60" fillId="8" borderId="73" xfId="0" quotePrefix="1" applyFont="1" applyFill="1" applyBorder="1" applyAlignment="1" applyProtection="1">
      <alignment horizontal="left" vertical="center"/>
    </xf>
    <xf numFmtId="0" fontId="60" fillId="8" borderId="66" xfId="0" applyFont="1" applyFill="1" applyBorder="1" applyAlignment="1" applyProtection="1">
      <alignment horizontal="left" vertical="center"/>
    </xf>
    <xf numFmtId="0" fontId="60" fillId="8" borderId="74" xfId="0" applyFont="1" applyFill="1" applyBorder="1" applyAlignment="1" applyProtection="1">
      <alignment horizontal="left" vertical="center"/>
    </xf>
    <xf numFmtId="0" fontId="36" fillId="12" borderId="86" xfId="0" quotePrefix="1" applyFont="1" applyFill="1" applyBorder="1" applyAlignment="1" applyProtection="1">
      <alignment horizontal="center" vertical="top" wrapText="1"/>
    </xf>
    <xf numFmtId="0" fontId="36" fillId="12" borderId="86" xfId="0" applyFont="1" applyFill="1" applyBorder="1" applyAlignment="1" applyProtection="1">
      <alignment horizontal="center" vertical="top" wrapText="1"/>
    </xf>
    <xf numFmtId="0" fontId="36" fillId="12" borderId="90" xfId="0" applyFont="1" applyFill="1" applyBorder="1" applyAlignment="1" applyProtection="1">
      <alignment horizontal="center" vertical="top" wrapText="1"/>
    </xf>
    <xf numFmtId="0" fontId="36" fillId="12" borderId="92" xfId="0" applyFont="1" applyFill="1" applyBorder="1" applyAlignment="1" applyProtection="1">
      <alignment horizontal="center" vertical="top" wrapText="1"/>
    </xf>
    <xf numFmtId="0" fontId="58" fillId="12" borderId="86" xfId="0" applyFont="1" applyFill="1" applyBorder="1" applyAlignment="1" applyProtection="1">
      <alignment horizontal="center" vertical="top" wrapText="1"/>
    </xf>
    <xf numFmtId="0" fontId="58" fillId="12" borderId="90" xfId="0" applyFont="1" applyFill="1" applyBorder="1" applyAlignment="1" applyProtection="1">
      <alignment horizontal="center" vertical="top" wrapText="1"/>
    </xf>
    <xf numFmtId="0" fontId="58" fillId="12" borderId="92" xfId="0" applyFont="1" applyFill="1" applyBorder="1" applyAlignment="1" applyProtection="1">
      <alignment horizontal="center" vertical="top" wrapText="1"/>
    </xf>
    <xf numFmtId="0" fontId="59" fillId="12" borderId="86" xfId="0" applyFont="1" applyFill="1" applyBorder="1" applyAlignment="1" applyProtection="1">
      <alignment horizontal="center" vertical="top" wrapText="1"/>
    </xf>
    <xf numFmtId="0" fontId="59" fillId="12" borderId="90" xfId="0" applyFont="1" applyFill="1" applyBorder="1" applyAlignment="1" applyProtection="1">
      <alignment horizontal="center" vertical="top" wrapText="1"/>
    </xf>
    <xf numFmtId="0" fontId="59" fillId="12" borderId="92" xfId="0" applyFont="1" applyFill="1" applyBorder="1" applyAlignment="1" applyProtection="1">
      <alignment horizontal="center" vertical="top" wrapText="1"/>
    </xf>
    <xf numFmtId="0" fontId="63" fillId="10" borderId="0" xfId="0" quotePrefix="1" applyFont="1" applyFill="1" applyAlignment="1" applyProtection="1">
      <alignment horizontal="left" vertical="center" indent="1"/>
    </xf>
    <xf numFmtId="166" fontId="24" fillId="12" borderId="86" xfId="0" quotePrefix="1" applyNumberFormat="1" applyFont="1" applyFill="1" applyBorder="1" applyAlignment="1" applyProtection="1">
      <alignment horizontal="center" vertical="top" wrapText="1"/>
    </xf>
    <xf numFmtId="166" fontId="24" fillId="12" borderId="90" xfId="0" quotePrefix="1" applyNumberFormat="1" applyFont="1" applyFill="1" applyBorder="1" applyAlignment="1" applyProtection="1">
      <alignment horizontal="center" vertical="top" wrapText="1"/>
    </xf>
    <xf numFmtId="166" fontId="24" fillId="12" borderId="92" xfId="0" quotePrefix="1" applyNumberFormat="1" applyFont="1" applyFill="1" applyBorder="1" applyAlignment="1" applyProtection="1">
      <alignment horizontal="center" vertical="top" wrapText="1"/>
    </xf>
    <xf numFmtId="166" fontId="24" fillId="12" borderId="88" xfId="0" applyNumberFormat="1" applyFont="1" applyFill="1" applyBorder="1" applyAlignment="1" applyProtection="1">
      <alignment horizontal="center" vertical="top" wrapText="1"/>
    </xf>
    <xf numFmtId="166" fontId="24" fillId="12" borderId="89" xfId="0" applyNumberFormat="1" applyFont="1" applyFill="1" applyBorder="1" applyAlignment="1" applyProtection="1">
      <alignment horizontal="center" vertical="top" wrapText="1"/>
    </xf>
    <xf numFmtId="166" fontId="24" fillId="12" borderId="91" xfId="0" applyNumberFormat="1" applyFont="1" applyFill="1" applyBorder="1" applyAlignment="1" applyProtection="1">
      <alignment horizontal="center" vertical="top" wrapText="1"/>
    </xf>
    <xf numFmtId="0" fontId="24" fillId="12" borderId="86" xfId="0" quotePrefix="1" applyFont="1" applyFill="1" applyBorder="1" applyAlignment="1" applyProtection="1">
      <alignment horizontal="center" vertical="top" wrapText="1"/>
    </xf>
    <xf numFmtId="0" fontId="24" fillId="12" borderId="86" xfId="0" applyFont="1" applyFill="1" applyBorder="1" applyAlignment="1" applyProtection="1">
      <alignment horizontal="center" vertical="top" wrapText="1"/>
    </xf>
    <xf numFmtId="0" fontId="24" fillId="12" borderId="90" xfId="0" applyFont="1" applyFill="1" applyBorder="1" applyAlignment="1" applyProtection="1">
      <alignment horizontal="center" vertical="top" wrapText="1"/>
    </xf>
    <xf numFmtId="0" fontId="24" fillId="12" borderId="92" xfId="0" applyFont="1" applyFill="1" applyBorder="1" applyAlignment="1" applyProtection="1">
      <alignment horizontal="center" vertical="top" wrapText="1"/>
    </xf>
    <xf numFmtId="0" fontId="25" fillId="12" borderId="57" xfId="0" applyFont="1" applyFill="1" applyBorder="1" applyAlignment="1" applyProtection="1">
      <alignment horizontal="center" vertical="center" wrapText="1"/>
      <protection hidden="1"/>
    </xf>
    <xf numFmtId="0" fontId="28" fillId="10" borderId="0" xfId="0" quotePrefix="1" applyFont="1" applyFill="1" applyAlignment="1" applyProtection="1">
      <alignment horizontal="left" vertical="center" wrapText="1"/>
      <protection hidden="1"/>
    </xf>
    <xf numFmtId="0" fontId="28" fillId="10" borderId="0" xfId="0" quotePrefix="1" applyFont="1" applyFill="1" applyAlignment="1" applyProtection="1">
      <alignment horizontal="left" vertical="center"/>
      <protection hidden="1"/>
    </xf>
    <xf numFmtId="0" fontId="0" fillId="5" borderId="0" xfId="0" applyFill="1" applyAlignment="1" applyProtection="1">
      <alignment horizontal="left" vertical="center" wrapText="1"/>
      <protection hidden="1"/>
    </xf>
    <xf numFmtId="0" fontId="24" fillId="12" borderId="57" xfId="0" applyFont="1" applyFill="1" applyBorder="1" applyAlignment="1" applyProtection="1">
      <alignment horizontal="center" vertical="center" wrapText="1"/>
      <protection hidden="1"/>
    </xf>
    <xf numFmtId="0" fontId="24" fillId="12" borderId="57" xfId="0" quotePrefix="1" applyFont="1" applyFill="1" applyBorder="1" applyAlignment="1" applyProtection="1">
      <alignment horizontal="center" vertical="center" wrapText="1"/>
      <protection hidden="1"/>
    </xf>
    <xf numFmtId="14" fontId="30" fillId="14" borderId="59" xfId="0" applyNumberFormat="1" applyFont="1" applyFill="1" applyBorder="1" applyAlignment="1" applyProtection="1">
      <alignment horizontal="center" vertical="center" wrapText="1"/>
      <protection hidden="1"/>
    </xf>
    <xf numFmtId="0" fontId="32" fillId="9" borderId="61" xfId="0" applyNumberFormat="1" applyFont="1" applyFill="1" applyBorder="1" applyAlignment="1" applyProtection="1">
      <alignment horizontal="center" vertical="center" wrapText="1"/>
      <protection hidden="1"/>
    </xf>
    <xf numFmtId="0" fontId="32" fillId="9" borderId="62" xfId="0" applyNumberFormat="1" applyFont="1" applyFill="1" applyBorder="1" applyAlignment="1" applyProtection="1">
      <alignment horizontal="center" vertical="center" wrapText="1"/>
      <protection hidden="1"/>
    </xf>
    <xf numFmtId="0" fontId="32" fillId="9" borderId="63" xfId="0" applyNumberFormat="1" applyFont="1" applyFill="1" applyBorder="1" applyAlignment="1" applyProtection="1">
      <alignment horizontal="center" vertical="center" wrapText="1"/>
      <protection hidden="1"/>
    </xf>
    <xf numFmtId="49" fontId="32" fillId="17" borderId="59" xfId="0" applyNumberFormat="1" applyFont="1" applyFill="1" applyBorder="1" applyAlignment="1" applyProtection="1">
      <alignment horizontal="center"/>
      <protection hidden="1"/>
    </xf>
    <xf numFmtId="0" fontId="0" fillId="9" borderId="49" xfId="0" applyNumberFormat="1" applyFill="1" applyBorder="1" applyAlignment="1" applyProtection="1">
      <alignment horizontal="center" vertical="center" wrapText="1"/>
      <protection hidden="1"/>
    </xf>
    <xf numFmtId="0" fontId="0" fillId="9" borderId="50" xfId="0" applyNumberFormat="1" applyFill="1" applyBorder="1" applyAlignment="1" applyProtection="1">
      <alignment horizontal="center" vertical="center" wrapText="1"/>
      <protection hidden="1"/>
    </xf>
    <xf numFmtId="0" fontId="0" fillId="9" borderId="51" xfId="0" applyNumberFormat="1" applyFill="1" applyBorder="1" applyAlignment="1" applyProtection="1">
      <alignment horizontal="center" vertical="center" wrapText="1"/>
      <protection hidden="1"/>
    </xf>
    <xf numFmtId="0" fontId="32" fillId="5" borderId="49" xfId="0" applyFont="1" applyFill="1" applyBorder="1" applyAlignment="1" applyProtection="1">
      <alignment horizontal="center" vertical="center" wrapText="1"/>
      <protection locked="0" hidden="1"/>
    </xf>
    <xf numFmtId="0" fontId="32" fillId="5" borderId="51" xfId="0" applyFont="1" applyFill="1" applyBorder="1" applyAlignment="1" applyProtection="1">
      <alignment horizontal="center" vertical="center" wrapText="1"/>
      <protection locked="0" hidden="1"/>
    </xf>
    <xf numFmtId="0" fontId="31" fillId="13" borderId="0" xfId="0" quotePrefix="1" applyFont="1" applyFill="1" applyBorder="1" applyAlignment="1" applyProtection="1">
      <alignment horizontal="left" vertical="center" wrapText="1"/>
      <protection hidden="1"/>
    </xf>
    <xf numFmtId="0" fontId="31" fillId="13" borderId="0" xfId="0" applyFont="1" applyFill="1" applyBorder="1" applyAlignment="1" applyProtection="1">
      <alignment horizontal="left" vertical="center" wrapText="1"/>
      <protection hidden="1"/>
    </xf>
    <xf numFmtId="4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4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4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168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168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70" fillId="13" borderId="102" xfId="0" applyFont="1" applyFill="1" applyBorder="1" applyAlignment="1" applyProtection="1">
      <alignment horizontal="center" wrapText="1"/>
      <protection hidden="1"/>
    </xf>
    <xf numFmtId="0" fontId="45" fillId="8" borderId="46" xfId="0" applyFont="1" applyFill="1" applyBorder="1" applyAlignment="1" applyProtection="1">
      <alignment horizontal="center" vertical="center" wrapText="1"/>
      <protection hidden="1"/>
    </xf>
    <xf numFmtId="49" fontId="30" fillId="14" borderId="59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9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9" xfId="0" quotePrefix="1" applyNumberFormat="1" applyFont="1" applyFill="1" applyBorder="1" applyAlignment="1" applyProtection="1">
      <alignment horizontal="center" vertical="center" wrapText="1"/>
      <protection hidden="1"/>
    </xf>
    <xf numFmtId="49" fontId="30" fillId="11" borderId="59" xfId="0" applyNumberFormat="1" applyFont="1" applyFill="1" applyBorder="1" applyAlignment="1" applyProtection="1">
      <alignment horizontal="center" vertical="center" wrapText="1"/>
      <protection hidden="1"/>
    </xf>
    <xf numFmtId="0" fontId="30" fillId="11" borderId="59" xfId="0" applyNumberFormat="1" applyFont="1" applyFill="1" applyBorder="1" applyAlignment="1" applyProtection="1">
      <alignment horizontal="center" vertical="center" wrapText="1"/>
      <protection hidden="1"/>
    </xf>
    <xf numFmtId="0" fontId="24" fillId="12" borderId="86" xfId="0" applyFont="1" applyFill="1" applyBorder="1" applyAlignment="1" applyProtection="1">
      <alignment horizontal="center" vertical="center" wrapText="1"/>
      <protection hidden="1"/>
    </xf>
    <xf numFmtId="49" fontId="30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30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166" fontId="24" fillId="12" borderId="57" xfId="0" applyNumberFormat="1" applyFont="1" applyFill="1" applyBorder="1" applyAlignment="1" applyProtection="1">
      <alignment horizontal="center" vertical="center" wrapText="1"/>
      <protection hidden="1"/>
    </xf>
    <xf numFmtId="10" fontId="25" fillId="12" borderId="57" xfId="7" quotePrefix="1" applyNumberFormat="1" applyFont="1" applyFill="1" applyBorder="1" applyAlignment="1" applyProtection="1">
      <alignment horizontal="center" vertical="center" wrapText="1"/>
      <protection hidden="1"/>
    </xf>
    <xf numFmtId="4" fontId="29" fillId="15" borderId="42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42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70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71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72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58" xfId="0" applyNumberFormat="1" applyFont="1" applyFill="1" applyBorder="1" applyAlignment="1" applyProtection="1">
      <alignment horizontal="center" vertical="center" wrapText="1"/>
      <protection hidden="1"/>
    </xf>
    <xf numFmtId="0" fontId="24" fillId="12" borderId="73" xfId="0" quotePrefix="1" applyFont="1" applyFill="1" applyBorder="1" applyAlignment="1" applyProtection="1">
      <alignment horizontal="center" vertical="center" wrapText="1"/>
      <protection hidden="1"/>
    </xf>
    <xf numFmtId="0" fontId="24" fillId="12" borderId="66" xfId="0" quotePrefix="1" applyFont="1" applyFill="1" applyBorder="1" applyAlignment="1" applyProtection="1">
      <alignment horizontal="center" vertical="center" wrapText="1"/>
      <protection hidden="1"/>
    </xf>
    <xf numFmtId="0" fontId="29" fillId="8" borderId="52" xfId="0" applyFont="1" applyFill="1" applyBorder="1" applyAlignment="1" applyProtection="1">
      <alignment horizontal="left" vertical="center" wrapText="1"/>
      <protection hidden="1"/>
    </xf>
    <xf numFmtId="0" fontId="29" fillId="8" borderId="53" xfId="0" applyFont="1" applyFill="1" applyBorder="1" applyAlignment="1" applyProtection="1">
      <alignment horizontal="left" vertical="center" wrapText="1"/>
      <protection hidden="1"/>
    </xf>
    <xf numFmtId="0" fontId="29" fillId="8" borderId="54" xfId="0" applyFont="1" applyFill="1" applyBorder="1" applyAlignment="1" applyProtection="1">
      <alignment horizontal="left" vertical="center" wrapText="1"/>
      <protection hidden="1"/>
    </xf>
    <xf numFmtId="0" fontId="53" fillId="12" borderId="67" xfId="0" applyFont="1" applyFill="1" applyBorder="1" applyAlignment="1" applyProtection="1">
      <alignment horizontal="center" vertical="center" wrapText="1"/>
      <protection hidden="1"/>
    </xf>
    <xf numFmtId="0" fontId="53" fillId="12" borderId="68" xfId="0" applyFont="1" applyFill="1" applyBorder="1" applyAlignment="1" applyProtection="1">
      <alignment horizontal="center" vertical="center" wrapText="1"/>
      <protection hidden="1"/>
    </xf>
    <xf numFmtId="0" fontId="53" fillId="12" borderId="69" xfId="0" applyFont="1" applyFill="1" applyBorder="1" applyAlignment="1" applyProtection="1">
      <alignment horizontal="center" vertical="center" wrapText="1"/>
      <protection hidden="1"/>
    </xf>
    <xf numFmtId="0" fontId="29" fillId="8" borderId="49" xfId="0" applyFont="1" applyFill="1" applyBorder="1" applyAlignment="1" applyProtection="1">
      <alignment horizontal="left" vertical="center" wrapText="1"/>
      <protection hidden="1"/>
    </xf>
    <xf numFmtId="0" fontId="29" fillId="8" borderId="50" xfId="0" applyFont="1" applyFill="1" applyBorder="1" applyAlignment="1" applyProtection="1">
      <alignment horizontal="left" vertical="center" wrapText="1"/>
      <protection hidden="1"/>
    </xf>
    <xf numFmtId="0" fontId="29" fillId="8" borderId="51" xfId="0" applyFont="1" applyFill="1" applyBorder="1" applyAlignment="1" applyProtection="1">
      <alignment horizontal="left" vertical="center" wrapText="1"/>
      <protection hidden="1"/>
    </xf>
    <xf numFmtId="0" fontId="24" fillId="12" borderId="73" xfId="0" applyFont="1" applyFill="1" applyBorder="1" applyAlignment="1" applyProtection="1">
      <alignment horizontal="center" vertical="center" wrapText="1"/>
      <protection hidden="1"/>
    </xf>
    <xf numFmtId="0" fontId="24" fillId="12" borderId="66" xfId="0" applyFont="1" applyFill="1" applyBorder="1" applyAlignment="1" applyProtection="1">
      <alignment horizontal="center" vertical="center" wrapText="1"/>
      <protection hidden="1"/>
    </xf>
    <xf numFmtId="0" fontId="24" fillId="12" borderId="74" xfId="0" applyFont="1" applyFill="1" applyBorder="1" applyAlignment="1" applyProtection="1">
      <alignment horizontal="center" vertical="center" wrapText="1"/>
      <protection hidden="1"/>
    </xf>
    <xf numFmtId="0" fontId="29" fillId="14" borderId="59" xfId="0" applyNumberFormat="1" applyFont="1" applyFill="1" applyBorder="1" applyAlignment="1" applyProtection="1">
      <alignment horizontal="center" vertical="center" wrapText="1"/>
      <protection hidden="1"/>
    </xf>
    <xf numFmtId="9" fontId="25" fillId="12" borderId="57" xfId="7" quotePrefix="1" applyFont="1" applyFill="1" applyBorder="1" applyAlignment="1" applyProtection="1">
      <alignment horizontal="center" vertical="center" wrapText="1"/>
      <protection hidden="1"/>
    </xf>
    <xf numFmtId="49" fontId="40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40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24" fillId="12" borderId="86" xfId="0" quotePrefix="1" applyFont="1" applyFill="1" applyBorder="1" applyAlignment="1" applyProtection="1">
      <alignment horizontal="center" vertical="center" wrapText="1"/>
      <protection hidden="1"/>
    </xf>
    <xf numFmtId="4" fontId="30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0" fontId="30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49" fontId="35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35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70" fillId="13" borderId="103" xfId="0" applyFont="1" applyFill="1" applyBorder="1" applyAlignment="1" applyProtection="1">
      <alignment horizontal="center" wrapText="1"/>
      <protection hidden="1"/>
    </xf>
    <xf numFmtId="0" fontId="35" fillId="14" borderId="60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52" xfId="0" applyNumberFormat="1" applyFont="1" applyFill="1" applyBorder="1" applyAlignment="1" applyProtection="1">
      <alignment horizontal="center" vertical="center" wrapText="1"/>
      <protection hidden="1"/>
    </xf>
    <xf numFmtId="0" fontId="35" fillId="14" borderId="54" xfId="0" applyNumberFormat="1" applyFont="1" applyFill="1" applyBorder="1" applyAlignment="1" applyProtection="1">
      <alignment horizontal="center" vertical="center" wrapText="1"/>
      <protection hidden="1"/>
    </xf>
    <xf numFmtId="0" fontId="35" fillId="14" borderId="46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46" xfId="0" applyNumberFormat="1" applyFont="1" applyFill="1" applyBorder="1" applyAlignment="1" applyProtection="1">
      <alignment horizontal="center" vertical="center" wrapText="1"/>
      <protection hidden="1"/>
    </xf>
    <xf numFmtId="0" fontId="35" fillId="14" borderId="52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54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61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63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59" xfId="0" applyNumberFormat="1" applyFont="1" applyFill="1" applyBorder="1" applyAlignment="1" applyProtection="1">
      <alignment horizontal="center" vertical="center" wrapText="1"/>
      <protection hidden="1"/>
    </xf>
    <xf numFmtId="0" fontId="40" fillId="14" borderId="59" xfId="0" applyNumberFormat="1" applyFont="1" applyFill="1" applyBorder="1" applyAlignment="1" applyProtection="1">
      <alignment horizontal="center" vertical="center" wrapText="1"/>
      <protection hidden="1"/>
    </xf>
    <xf numFmtId="49" fontId="30" fillId="14" borderId="49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0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1" xfId="0" applyNumberFormat="1" applyFont="1" applyFill="1" applyBorder="1" applyAlignment="1" applyProtection="1">
      <alignment horizontal="center" vertical="center" wrapText="1"/>
      <protection hidden="1"/>
    </xf>
    <xf numFmtId="49" fontId="30" fillId="14" borderId="52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3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54" xfId="0" applyNumberFormat="1" applyFont="1" applyFill="1" applyBorder="1" applyAlignment="1" applyProtection="1">
      <alignment horizontal="center" vertical="center" wrapText="1"/>
      <protection hidden="1"/>
    </xf>
    <xf numFmtId="3" fontId="35" fillId="14" borderId="59" xfId="0" applyNumberFormat="1" applyFont="1" applyFill="1" applyBorder="1" applyAlignment="1" applyProtection="1">
      <alignment horizontal="center" vertical="center" wrapText="1"/>
      <protection hidden="1"/>
    </xf>
    <xf numFmtId="10" fontId="35" fillId="14" borderId="59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59" xfId="0" quotePrefix="1" applyNumberFormat="1" applyFont="1" applyFill="1" applyBorder="1" applyAlignment="1" applyProtection="1">
      <alignment horizontal="center" vertical="center" wrapText="1"/>
      <protection hidden="1"/>
    </xf>
    <xf numFmtId="14" fontId="30" fillId="14" borderId="46" xfId="0" applyNumberFormat="1" applyFont="1" applyFill="1" applyBorder="1" applyAlignment="1" applyProtection="1">
      <alignment horizontal="center" vertical="center" wrapText="1"/>
      <protection hidden="1"/>
    </xf>
    <xf numFmtId="0" fontId="30" fillId="14" borderId="46" xfId="0" applyNumberFormat="1" applyFont="1" applyFill="1" applyBorder="1" applyAlignment="1" applyProtection="1">
      <alignment horizontal="center" vertical="center" wrapText="1"/>
      <protection hidden="1"/>
    </xf>
    <xf numFmtId="49" fontId="30" fillId="14" borderId="59" xfId="0" quotePrefix="1" applyNumberFormat="1" applyFont="1" applyFill="1" applyBorder="1" applyAlignment="1" applyProtection="1">
      <alignment horizontal="center" vertical="center" wrapText="1"/>
      <protection hidden="1"/>
    </xf>
    <xf numFmtId="0" fontId="44" fillId="8" borderId="52" xfId="0" applyFont="1" applyFill="1" applyBorder="1" applyAlignment="1" applyProtection="1">
      <alignment horizontal="center" vertical="center" wrapText="1"/>
      <protection hidden="1"/>
    </xf>
    <xf numFmtId="0" fontId="44" fillId="8" borderId="53" xfId="0" applyFont="1" applyFill="1" applyBorder="1" applyAlignment="1" applyProtection="1">
      <alignment horizontal="center" vertical="center" wrapText="1"/>
      <protection hidden="1"/>
    </xf>
    <xf numFmtId="49" fontId="30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0" fontId="30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44" fillId="8" borderId="61" xfId="0" applyFont="1" applyFill="1" applyBorder="1" applyAlignment="1" applyProtection="1">
      <alignment horizontal="center" vertical="center" wrapText="1"/>
      <protection hidden="1"/>
    </xf>
    <xf numFmtId="0" fontId="44" fillId="8" borderId="62" xfId="0" applyFont="1" applyFill="1" applyBorder="1" applyAlignment="1" applyProtection="1">
      <alignment horizontal="center" vertical="center" wrapText="1"/>
      <protection hidden="1"/>
    </xf>
    <xf numFmtId="10" fontId="35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35" fillId="14" borderId="58" xfId="0" quotePrefix="1" applyNumberFormat="1" applyFont="1" applyFill="1" applyBorder="1" applyAlignment="1" applyProtection="1">
      <alignment horizontal="left" vertical="center" wrapText="1"/>
      <protection hidden="1"/>
    </xf>
    <xf numFmtId="0" fontId="35" fillId="14" borderId="58" xfId="0" applyNumberFormat="1" applyFont="1" applyFill="1" applyBorder="1" applyAlignment="1" applyProtection="1">
      <alignment horizontal="center" vertical="center" wrapText="1"/>
      <protection hidden="1"/>
    </xf>
    <xf numFmtId="4" fontId="30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49" fontId="31" fillId="13" borderId="0" xfId="0" applyNumberFormat="1" applyFont="1" applyFill="1" applyAlignment="1" applyProtection="1">
      <alignment horizontal="center" vertical="center"/>
      <protection hidden="1"/>
    </xf>
    <xf numFmtId="0" fontId="32" fillId="5" borderId="52" xfId="0" applyFont="1" applyFill="1" applyBorder="1" applyAlignment="1" applyProtection="1">
      <alignment horizontal="center" vertical="center" wrapText="1"/>
      <protection hidden="1"/>
    </xf>
    <xf numFmtId="0" fontId="32" fillId="5" borderId="54" xfId="0" applyFont="1" applyFill="1" applyBorder="1" applyAlignment="1" applyProtection="1">
      <alignment horizontal="center" vertical="center" wrapText="1"/>
      <protection hidden="1"/>
    </xf>
    <xf numFmtId="49" fontId="29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49" fontId="29" fillId="14" borderId="43" xfId="0" quotePrefix="1" applyNumberFormat="1" applyFont="1" applyFill="1" applyBorder="1" applyAlignment="1" applyProtection="1">
      <alignment horizontal="center" vertical="center" wrapText="1"/>
      <protection hidden="1"/>
    </xf>
    <xf numFmtId="166" fontId="24" fillId="12" borderId="86" xfId="0" quotePrefix="1" applyNumberFormat="1" applyFont="1" applyFill="1" applyBorder="1" applyAlignment="1" applyProtection="1">
      <alignment horizontal="center" vertical="top" wrapText="1"/>
      <protection hidden="1"/>
    </xf>
    <xf numFmtId="166" fontId="24" fillId="12" borderId="90" xfId="0" quotePrefix="1" applyNumberFormat="1" applyFont="1" applyFill="1" applyBorder="1" applyAlignment="1" applyProtection="1">
      <alignment horizontal="center" vertical="top" wrapText="1"/>
      <protection hidden="1"/>
    </xf>
    <xf numFmtId="166" fontId="24" fillId="12" borderId="92" xfId="0" quotePrefix="1" applyNumberFormat="1" applyFont="1" applyFill="1" applyBorder="1" applyAlignment="1" applyProtection="1">
      <alignment horizontal="center" vertical="top" wrapText="1"/>
      <protection hidden="1"/>
    </xf>
    <xf numFmtId="166" fontId="24" fillId="12" borderId="88" xfId="0" applyNumberFormat="1" applyFont="1" applyFill="1" applyBorder="1" applyAlignment="1" applyProtection="1">
      <alignment horizontal="center" vertical="top" wrapText="1"/>
      <protection hidden="1"/>
    </xf>
    <xf numFmtId="166" fontId="24" fillId="12" borderId="89" xfId="0" applyNumberFormat="1" applyFont="1" applyFill="1" applyBorder="1" applyAlignment="1" applyProtection="1">
      <alignment horizontal="center" vertical="top" wrapText="1"/>
      <protection hidden="1"/>
    </xf>
    <xf numFmtId="166" fontId="24" fillId="12" borderId="91" xfId="0" applyNumberFormat="1" applyFont="1" applyFill="1" applyBorder="1" applyAlignment="1" applyProtection="1">
      <alignment horizontal="center" vertical="top" wrapText="1"/>
      <protection hidden="1"/>
    </xf>
    <xf numFmtId="0" fontId="24" fillId="12" borderId="86" xfId="0" quotePrefix="1" applyFont="1" applyFill="1" applyBorder="1" applyAlignment="1" applyProtection="1">
      <alignment horizontal="center" vertical="top" wrapText="1"/>
      <protection hidden="1"/>
    </xf>
    <xf numFmtId="0" fontId="24" fillId="12" borderId="86" xfId="0" applyFont="1" applyFill="1" applyBorder="1" applyAlignment="1" applyProtection="1">
      <alignment horizontal="center" vertical="top" wrapText="1"/>
      <protection hidden="1"/>
    </xf>
    <xf numFmtId="0" fontId="24" fillId="12" borderId="90" xfId="0" applyFont="1" applyFill="1" applyBorder="1" applyAlignment="1" applyProtection="1">
      <alignment horizontal="center" vertical="top" wrapText="1"/>
      <protection hidden="1"/>
    </xf>
    <xf numFmtId="0" fontId="24" fillId="12" borderId="92" xfId="0" applyFont="1" applyFill="1" applyBorder="1" applyAlignment="1" applyProtection="1">
      <alignment horizontal="center" vertical="top" wrapText="1"/>
      <protection hidden="1"/>
    </xf>
    <xf numFmtId="0" fontId="1" fillId="9" borderId="46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46" xfId="0" applyNumberFormat="1" applyFont="1" applyFill="1" applyBorder="1" applyAlignment="1" applyProtection="1">
      <alignment horizontal="center" vertical="center" wrapText="1"/>
      <protection hidden="1"/>
    </xf>
    <xf numFmtId="49" fontId="29" fillId="14" borderId="42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14" fontId="29" fillId="14" borderId="42" xfId="0" quotePrefix="1" applyNumberFormat="1" applyFont="1" applyFill="1" applyBorder="1" applyAlignment="1" applyProtection="1">
      <alignment horizontal="center" vertical="center" wrapText="1"/>
      <protection hidden="1"/>
    </xf>
    <xf numFmtId="0" fontId="35" fillId="14" borderId="61" xfId="0" applyNumberFormat="1" applyFont="1" applyFill="1" applyBorder="1" applyAlignment="1" applyProtection="1">
      <alignment horizontal="center" vertical="center" wrapText="1"/>
      <protection hidden="1"/>
    </xf>
    <xf numFmtId="0" fontId="35" fillId="14" borderId="63" xfId="0" applyNumberFormat="1" applyFont="1" applyFill="1" applyBorder="1" applyAlignment="1" applyProtection="1">
      <alignment horizontal="center" vertical="center" wrapText="1"/>
      <protection hidden="1"/>
    </xf>
    <xf numFmtId="0" fontId="24" fillId="12" borderId="67" xfId="0" applyFont="1" applyFill="1" applyBorder="1" applyAlignment="1" applyProtection="1">
      <alignment horizontal="left" vertical="center" wrapText="1" indent="1"/>
      <protection hidden="1"/>
    </xf>
    <xf numFmtId="0" fontId="24" fillId="12" borderId="69" xfId="0" applyFont="1" applyFill="1" applyBorder="1" applyAlignment="1" applyProtection="1">
      <alignment horizontal="left" vertical="center" wrapText="1" indent="1"/>
      <protection hidden="1"/>
    </xf>
    <xf numFmtId="0" fontId="24" fillId="12" borderId="67" xfId="0" quotePrefix="1" applyFont="1" applyFill="1" applyBorder="1" applyAlignment="1" applyProtection="1">
      <alignment horizontal="left" vertical="center" wrapText="1" indent="1"/>
      <protection hidden="1"/>
    </xf>
    <xf numFmtId="0" fontId="24" fillId="12" borderId="69" xfId="0" quotePrefix="1" applyFont="1" applyFill="1" applyBorder="1" applyAlignment="1" applyProtection="1">
      <alignment horizontal="left" vertical="center" wrapText="1" indent="1"/>
      <protection hidden="1"/>
    </xf>
    <xf numFmtId="0" fontId="24" fillId="12" borderId="57" xfId="0" applyFont="1" applyFill="1" applyBorder="1" applyAlignment="1" applyProtection="1">
      <alignment horizontal="left" vertical="center" wrapText="1" indent="1"/>
      <protection hidden="1"/>
    </xf>
    <xf numFmtId="0" fontId="34" fillId="13" borderId="0" xfId="0" applyFont="1" applyFill="1" applyBorder="1" applyAlignment="1" applyProtection="1">
      <alignment horizontal="left" vertical="center" wrapText="1"/>
      <protection hidden="1"/>
    </xf>
    <xf numFmtId="0" fontId="34" fillId="13" borderId="16" xfId="0" applyFont="1" applyFill="1" applyBorder="1" applyAlignment="1" applyProtection="1">
      <alignment horizontal="left" vertical="center" wrapText="1"/>
      <protection hidden="1"/>
    </xf>
    <xf numFmtId="14" fontId="30" fillId="14" borderId="64" xfId="0" applyNumberFormat="1" applyFont="1" applyFill="1" applyBorder="1" applyAlignment="1" applyProtection="1">
      <alignment horizontal="center" vertical="center" wrapText="1"/>
      <protection hidden="1"/>
    </xf>
    <xf numFmtId="14" fontId="30" fillId="14" borderId="65" xfId="0" applyNumberFormat="1" applyFont="1" applyFill="1" applyBorder="1" applyAlignment="1" applyProtection="1">
      <alignment horizontal="center" vertical="center" wrapText="1"/>
      <protection hidden="1"/>
    </xf>
    <xf numFmtId="14" fontId="30" fillId="14" borderId="47" xfId="0" applyNumberFormat="1" applyFont="1" applyFill="1" applyBorder="1" applyAlignment="1" applyProtection="1">
      <alignment horizontal="center" vertical="center" wrapText="1"/>
      <protection hidden="1"/>
    </xf>
    <xf numFmtId="14" fontId="30" fillId="14" borderId="48" xfId="0" applyNumberFormat="1" applyFont="1" applyFill="1" applyBorder="1" applyAlignment="1" applyProtection="1">
      <alignment horizontal="center" vertical="center" wrapText="1"/>
      <protection hidden="1"/>
    </xf>
    <xf numFmtId="14" fontId="30" fillId="14" borderId="49" xfId="0" applyNumberFormat="1" applyFont="1" applyFill="1" applyBorder="1" applyAlignment="1" applyProtection="1">
      <alignment horizontal="center" vertical="center" wrapText="1"/>
      <protection hidden="1"/>
    </xf>
    <xf numFmtId="14" fontId="30" fillId="14" borderId="51" xfId="0" applyNumberFormat="1" applyFont="1" applyFill="1" applyBorder="1" applyAlignment="1" applyProtection="1">
      <alignment horizontal="center" vertical="center" wrapText="1"/>
      <protection hidden="1"/>
    </xf>
    <xf numFmtId="0" fontId="27" fillId="13" borderId="0" xfId="0" quotePrefix="1" applyFont="1" applyFill="1" applyBorder="1" applyAlignment="1" applyProtection="1">
      <alignment horizontal="left" vertical="top" wrapText="1"/>
      <protection hidden="1"/>
    </xf>
    <xf numFmtId="0" fontId="27" fillId="13" borderId="16" xfId="0" quotePrefix="1" applyFont="1" applyFill="1" applyBorder="1" applyAlignment="1" applyProtection="1">
      <alignment horizontal="left" vertical="top" wrapText="1"/>
      <protection hidden="1"/>
    </xf>
    <xf numFmtId="0" fontId="29" fillId="8" borderId="49" xfId="0" quotePrefix="1" applyFont="1" applyFill="1" applyBorder="1" applyAlignment="1" applyProtection="1">
      <alignment horizontal="left" vertical="center" wrapText="1"/>
      <protection hidden="1"/>
    </xf>
    <xf numFmtId="0" fontId="28" fillId="10" borderId="0" xfId="0" applyFont="1" applyFill="1" applyAlignment="1" applyProtection="1">
      <alignment horizontal="left" vertical="center" wrapText="1"/>
      <protection hidden="1"/>
    </xf>
    <xf numFmtId="0" fontId="29" fillId="8" borderId="42" xfId="0" quotePrefix="1" applyFont="1" applyFill="1" applyBorder="1" applyAlignment="1" applyProtection="1">
      <alignment horizontal="left" vertical="center" wrapText="1" indent="2"/>
      <protection hidden="1"/>
    </xf>
    <xf numFmtId="0" fontId="29" fillId="8" borderId="42" xfId="0" applyFont="1" applyFill="1" applyBorder="1" applyAlignment="1" applyProtection="1">
      <alignment horizontal="left" vertical="center" wrapText="1" indent="2"/>
      <protection hidden="1"/>
    </xf>
    <xf numFmtId="166" fontId="24" fillId="12" borderId="86" xfId="0" applyNumberFormat="1" applyFont="1" applyFill="1" applyBorder="1" applyAlignment="1" applyProtection="1">
      <alignment horizontal="center" vertical="center" wrapText="1"/>
      <protection hidden="1"/>
    </xf>
    <xf numFmtId="0" fontId="60" fillId="8" borderId="73" xfId="0" quotePrefix="1" applyFont="1" applyFill="1" applyBorder="1" applyAlignment="1" applyProtection="1">
      <alignment horizontal="left" vertical="center"/>
      <protection hidden="1"/>
    </xf>
    <xf numFmtId="0" fontId="60" fillId="8" borderId="66" xfId="0" applyFont="1" applyFill="1" applyBorder="1" applyAlignment="1" applyProtection="1">
      <alignment horizontal="left" vertical="center"/>
      <protection hidden="1"/>
    </xf>
    <xf numFmtId="0" fontId="60" fillId="8" borderId="74" xfId="0" applyFont="1" applyFill="1" applyBorder="1" applyAlignment="1" applyProtection="1">
      <alignment horizontal="left" vertical="center"/>
      <protection hidden="1"/>
    </xf>
    <xf numFmtId="166" fontId="24" fillId="12" borderId="86" xfId="0" quotePrefix="1" applyNumberFormat="1" applyFont="1" applyFill="1" applyBorder="1" applyAlignment="1" applyProtection="1">
      <alignment horizontal="center" vertical="center" wrapText="1"/>
      <protection hidden="1"/>
    </xf>
    <xf numFmtId="0" fontId="36" fillId="12" borderId="86" xfId="0" quotePrefix="1" applyFont="1" applyFill="1" applyBorder="1" applyAlignment="1" applyProtection="1">
      <alignment horizontal="center" vertical="top" wrapText="1"/>
      <protection hidden="1"/>
    </xf>
    <xf numFmtId="0" fontId="36" fillId="12" borderId="86" xfId="0" applyFont="1" applyFill="1" applyBorder="1" applyAlignment="1" applyProtection="1">
      <alignment horizontal="center" vertical="top" wrapText="1"/>
      <protection hidden="1"/>
    </xf>
    <xf numFmtId="0" fontId="36" fillId="12" borderId="90" xfId="0" applyFont="1" applyFill="1" applyBorder="1" applyAlignment="1" applyProtection="1">
      <alignment horizontal="center" vertical="top" wrapText="1"/>
      <protection hidden="1"/>
    </xf>
    <xf numFmtId="0" fontId="36" fillId="12" borderId="92" xfId="0" applyFont="1" applyFill="1" applyBorder="1" applyAlignment="1" applyProtection="1">
      <alignment horizontal="center" vertical="top" wrapText="1"/>
      <protection hidden="1"/>
    </xf>
    <xf numFmtId="1" fontId="29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29" fillId="14" borderId="42" xfId="0" applyNumberFormat="1" applyFont="1" applyFill="1" applyBorder="1" applyAlignment="1" applyProtection="1">
      <alignment horizontal="center" vertical="center" wrapText="1"/>
      <protection hidden="1"/>
    </xf>
    <xf numFmtId="0" fontId="27" fillId="13" borderId="0" xfId="0" quotePrefix="1" applyFont="1" applyFill="1" applyBorder="1" applyAlignment="1" applyProtection="1">
      <alignment horizontal="left" vertical="top" wrapText="1" indent="1"/>
      <protection hidden="1"/>
    </xf>
    <xf numFmtId="0" fontId="27" fillId="13" borderId="16" xfId="0" quotePrefix="1" applyFont="1" applyFill="1" applyBorder="1" applyAlignment="1" applyProtection="1">
      <alignment horizontal="left" vertical="top" wrapText="1" indent="1"/>
      <protection hidden="1"/>
    </xf>
    <xf numFmtId="0" fontId="0" fillId="13" borderId="0" xfId="0" applyFill="1" applyAlignment="1" applyProtection="1">
      <alignment horizontal="center" vertical="center"/>
      <protection hidden="1"/>
    </xf>
    <xf numFmtId="49" fontId="30" fillId="14" borderId="46" xfId="0" quotePrefix="1" applyNumberFormat="1" applyFont="1" applyFill="1" applyBorder="1" applyAlignment="1" applyProtection="1">
      <alignment horizontal="center" vertical="center" wrapText="1"/>
      <protection hidden="1"/>
    </xf>
    <xf numFmtId="0" fontId="32" fillId="9" borderId="49" xfId="0" applyNumberFormat="1" applyFont="1" applyFill="1" applyBorder="1" applyAlignment="1" applyProtection="1">
      <alignment horizontal="center" vertical="center" wrapText="1"/>
      <protection hidden="1"/>
    </xf>
    <xf numFmtId="0" fontId="32" fillId="9" borderId="50" xfId="0" applyNumberFormat="1" applyFont="1" applyFill="1" applyBorder="1" applyAlignment="1" applyProtection="1">
      <alignment horizontal="center" vertical="center" wrapText="1"/>
      <protection hidden="1"/>
    </xf>
    <xf numFmtId="0" fontId="32" fillId="9" borderId="51" xfId="0" applyNumberFormat="1" applyFont="1" applyFill="1" applyBorder="1" applyAlignment="1" applyProtection="1">
      <alignment horizontal="center" vertical="center" wrapText="1"/>
      <protection hidden="1"/>
    </xf>
    <xf numFmtId="0" fontId="32" fillId="5" borderId="49" xfId="0" applyFont="1" applyFill="1" applyBorder="1" applyAlignment="1" applyProtection="1">
      <alignment horizontal="center" vertical="center" wrapText="1"/>
      <protection hidden="1"/>
    </xf>
    <xf numFmtId="0" fontId="32" fillId="5" borderId="51" xfId="0" applyFont="1" applyFill="1" applyBorder="1" applyAlignment="1" applyProtection="1">
      <alignment horizontal="center" vertical="center" wrapText="1"/>
      <protection hidden="1"/>
    </xf>
    <xf numFmtId="0" fontId="1" fillId="9" borderId="52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54" xfId="0" applyNumberFormat="1" applyFont="1" applyFill="1" applyBorder="1" applyAlignment="1" applyProtection="1">
      <alignment horizontal="center" vertical="center" wrapText="1"/>
      <protection hidden="1"/>
    </xf>
    <xf numFmtId="0" fontId="28" fillId="10" borderId="0" xfId="0" applyFont="1" applyFill="1" applyAlignment="1" applyProtection="1">
      <alignment horizontal="left" vertical="center"/>
      <protection hidden="1"/>
    </xf>
    <xf numFmtId="4" fontId="26" fillId="14" borderId="43" xfId="0" applyNumberFormat="1" applyFont="1" applyFill="1" applyBorder="1" applyAlignment="1" applyProtection="1">
      <alignment horizontal="left" vertical="center" wrapText="1" indent="1"/>
      <protection hidden="1"/>
    </xf>
    <xf numFmtId="4" fontId="26" fillId="14" borderId="44" xfId="0" applyNumberFormat="1" applyFont="1" applyFill="1" applyBorder="1" applyAlignment="1" applyProtection="1">
      <alignment horizontal="left" vertical="center" wrapText="1" indent="1"/>
      <protection hidden="1"/>
    </xf>
    <xf numFmtId="4" fontId="26" fillId="14" borderId="45" xfId="0" applyNumberFormat="1" applyFont="1" applyFill="1" applyBorder="1" applyAlignment="1" applyProtection="1">
      <alignment horizontal="left" vertical="center" wrapText="1" indent="1"/>
      <protection hidden="1"/>
    </xf>
    <xf numFmtId="0" fontId="0" fillId="13" borderId="0" xfId="0" quotePrefix="1" applyFont="1" applyFill="1" applyAlignment="1" applyProtection="1">
      <alignment horizontal="left" vertical="top" wrapText="1"/>
      <protection hidden="1"/>
    </xf>
    <xf numFmtId="0" fontId="31" fillId="13" borderId="0" xfId="0" quotePrefix="1" applyFont="1" applyFill="1" applyAlignment="1" applyProtection="1">
      <alignment horizontal="left" vertical="center" wrapText="1"/>
      <protection hidden="1"/>
    </xf>
    <xf numFmtId="0" fontId="31" fillId="13" borderId="0" xfId="0" applyFont="1" applyFill="1" applyAlignment="1" applyProtection="1">
      <alignment horizontal="left" vertical="center" wrapText="1"/>
      <protection hidden="1"/>
    </xf>
    <xf numFmtId="49" fontId="35" fillId="14" borderId="59" xfId="0" quotePrefix="1" applyNumberFormat="1" applyFont="1" applyFill="1" applyBorder="1" applyAlignment="1" applyProtection="1">
      <alignment horizontal="center" vertical="center" wrapText="1"/>
      <protection hidden="1"/>
    </xf>
    <xf numFmtId="4" fontId="26" fillId="14" borderId="43" xfId="0" quotePrefix="1" applyNumberFormat="1" applyFont="1" applyFill="1" applyBorder="1" applyAlignment="1" applyProtection="1">
      <alignment horizontal="left" vertical="center" wrapText="1" indent="1"/>
      <protection hidden="1"/>
    </xf>
    <xf numFmtId="49" fontId="23" fillId="11" borderId="43" xfId="8" applyNumberFormat="1" applyFill="1" applyBorder="1" applyAlignment="1" applyProtection="1">
      <alignment horizontal="left" vertical="center" wrapText="1" indent="1"/>
      <protection hidden="1"/>
    </xf>
    <xf numFmtId="0" fontId="41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41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49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0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4" fontId="26" fillId="11" borderId="43" xfId="0" applyNumberFormat="1" applyFont="1" applyFill="1" applyBorder="1" applyAlignment="1" applyProtection="1">
      <alignment horizontal="center" vertical="center" wrapText="1"/>
      <protection hidden="1"/>
    </xf>
    <xf numFmtId="4" fontId="26" fillId="11" borderId="44" xfId="0" applyNumberFormat="1" applyFont="1" applyFill="1" applyBorder="1" applyAlignment="1" applyProtection="1">
      <alignment horizontal="center" vertical="center" wrapText="1"/>
      <protection hidden="1"/>
    </xf>
    <xf numFmtId="4" fontId="26" fillId="11" borderId="45" xfId="0" applyNumberFormat="1" applyFont="1" applyFill="1" applyBorder="1" applyAlignment="1" applyProtection="1">
      <alignment horizontal="center" vertical="center" wrapText="1"/>
      <protection hidden="1"/>
    </xf>
    <xf numFmtId="49" fontId="35" fillId="14" borderId="59" xfId="0" applyNumberFormat="1" applyFont="1" applyFill="1" applyBorder="1" applyAlignment="1" applyProtection="1">
      <alignment horizontal="center" vertical="center" wrapText="1"/>
      <protection hidden="1"/>
    </xf>
    <xf numFmtId="49" fontId="35" fillId="14" borderId="46" xfId="0" applyNumberFormat="1" applyFont="1" applyFill="1" applyBorder="1" applyAlignment="1" applyProtection="1">
      <alignment horizontal="center" vertical="center" wrapText="1"/>
      <protection hidden="1"/>
    </xf>
    <xf numFmtId="0" fontId="70" fillId="13" borderId="101" xfId="0" applyFont="1" applyFill="1" applyBorder="1" applyAlignment="1" applyProtection="1">
      <alignment horizontal="center" wrapText="1"/>
      <protection hidden="1"/>
    </xf>
    <xf numFmtId="0" fontId="56" fillId="12" borderId="57" xfId="0" quotePrefix="1" applyFont="1" applyFill="1" applyBorder="1" applyAlignment="1" applyProtection="1">
      <alignment horizontal="center" vertical="center" wrapText="1"/>
      <protection hidden="1"/>
    </xf>
    <xf numFmtId="0" fontId="56" fillId="12" borderId="57" xfId="0" applyFont="1" applyFill="1" applyBorder="1" applyAlignment="1" applyProtection="1">
      <alignment horizontal="center" vertical="center" wrapText="1"/>
      <protection hidden="1"/>
    </xf>
    <xf numFmtId="49" fontId="30" fillId="11" borderId="46" xfId="0" applyNumberFormat="1" applyFont="1" applyFill="1" applyBorder="1" applyAlignment="1" applyProtection="1">
      <alignment horizontal="center" vertical="center" wrapText="1"/>
      <protection hidden="1"/>
    </xf>
    <xf numFmtId="0" fontId="30" fillId="11" borderId="46" xfId="0" applyNumberFormat="1" applyFont="1" applyFill="1" applyBorder="1" applyAlignment="1" applyProtection="1">
      <alignment horizontal="center" vertical="center" wrapText="1"/>
      <protection hidden="1"/>
    </xf>
    <xf numFmtId="49" fontId="35" fillId="14" borderId="46" xfId="0" quotePrefix="1" applyNumberFormat="1" applyFont="1" applyFill="1" applyBorder="1" applyAlignment="1" applyProtection="1">
      <alignment horizontal="center" vertical="center" wrapText="1"/>
      <protection hidden="1"/>
    </xf>
    <xf numFmtId="0" fontId="30" fillId="5" borderId="39" xfId="0" quotePrefix="1" applyFont="1" applyFill="1" applyBorder="1" applyAlignment="1" applyProtection="1">
      <alignment horizontal="center" vertical="center" wrapText="1"/>
      <protection hidden="1"/>
    </xf>
    <xf numFmtId="0" fontId="30" fillId="5" borderId="40" xfId="0" quotePrefix="1" applyFont="1" applyFill="1" applyBorder="1" applyAlignment="1" applyProtection="1">
      <alignment horizontal="center" vertical="center" wrapText="1"/>
      <protection hidden="1"/>
    </xf>
    <xf numFmtId="0" fontId="30" fillId="5" borderId="41" xfId="0" quotePrefix="1" applyFont="1" applyFill="1" applyBorder="1" applyAlignment="1" applyProtection="1">
      <alignment horizontal="center" vertical="center" wrapText="1"/>
      <protection hidden="1"/>
    </xf>
    <xf numFmtId="3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3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3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14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14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14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167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167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167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0" fontId="0" fillId="9" borderId="0" xfId="0" quotePrefix="1" applyFont="1" applyFill="1" applyAlignment="1" applyProtection="1">
      <alignment horizontal="right" vertical="top" wrapText="1"/>
      <protection hidden="1"/>
    </xf>
    <xf numFmtId="0" fontId="42" fillId="5" borderId="55" xfId="0" quotePrefix="1" applyFont="1" applyFill="1" applyBorder="1" applyAlignment="1" applyProtection="1">
      <alignment horizontal="center" vertical="center"/>
      <protection hidden="1"/>
    </xf>
    <xf numFmtId="0" fontId="42" fillId="5" borderId="44" xfId="0" applyFont="1" applyFill="1" applyBorder="1" applyAlignment="1" applyProtection="1">
      <alignment horizontal="center" vertical="center"/>
      <protection hidden="1"/>
    </xf>
    <xf numFmtId="49" fontId="41" fillId="14" borderId="43" xfId="0" applyNumberFormat="1" applyFont="1" applyFill="1" applyBorder="1" applyAlignment="1" applyProtection="1">
      <alignment horizontal="center" vertical="center" wrapText="1"/>
      <protection hidden="1"/>
    </xf>
    <xf numFmtId="0" fontId="41" fillId="14" borderId="44" xfId="0" applyNumberFormat="1" applyFont="1" applyFill="1" applyBorder="1" applyAlignment="1" applyProtection="1">
      <alignment horizontal="center" vertical="center" wrapText="1"/>
      <protection hidden="1"/>
    </xf>
    <xf numFmtId="0" fontId="41" fillId="14" borderId="45" xfId="0" applyNumberFormat="1" applyFont="1" applyFill="1" applyBorder="1" applyAlignment="1" applyProtection="1">
      <alignment horizontal="center" vertical="center" wrapText="1"/>
      <protection hidden="1"/>
    </xf>
    <xf numFmtId="0" fontId="42" fillId="5" borderId="44" xfId="0" quotePrefix="1" applyFont="1" applyFill="1" applyBorder="1" applyAlignment="1" applyProtection="1">
      <alignment horizontal="center" vertical="center"/>
      <protection hidden="1"/>
    </xf>
    <xf numFmtId="49" fontId="26" fillId="11" borderId="43" xfId="0" quotePrefix="1" applyNumberFormat="1" applyFont="1" applyFill="1" applyBorder="1" applyAlignment="1" applyProtection="1">
      <alignment horizontal="left" vertical="center" wrapText="1" indent="1"/>
      <protection hidden="1"/>
    </xf>
    <xf numFmtId="0" fontId="79" fillId="19" borderId="125" xfId="8" applyFont="1" applyFill="1" applyBorder="1" applyAlignment="1" applyProtection="1">
      <alignment horizontal="center" vertical="center"/>
      <protection hidden="1"/>
    </xf>
    <xf numFmtId="0" fontId="79" fillId="19" borderId="135" xfId="8" applyFont="1" applyFill="1" applyBorder="1" applyAlignment="1" applyProtection="1">
      <alignment horizontal="center" vertical="center"/>
      <protection hidden="1"/>
    </xf>
    <xf numFmtId="0" fontId="79" fillId="19" borderId="126" xfId="8" applyFont="1" applyFill="1" applyBorder="1" applyAlignment="1" applyProtection="1">
      <alignment horizontal="center" vertical="center"/>
      <protection hidden="1"/>
    </xf>
    <xf numFmtId="0" fontId="79" fillId="19" borderId="127" xfId="8" applyFont="1" applyFill="1" applyBorder="1" applyAlignment="1" applyProtection="1">
      <alignment horizontal="center" vertical="center"/>
      <protection hidden="1"/>
    </xf>
    <xf numFmtId="0" fontId="79" fillId="19" borderId="136" xfId="8" applyFont="1" applyFill="1" applyBorder="1" applyAlignment="1" applyProtection="1">
      <alignment horizontal="center" vertical="center"/>
      <protection hidden="1"/>
    </xf>
    <xf numFmtId="0" fontId="79" fillId="19" borderId="128" xfId="8" applyFont="1" applyFill="1" applyBorder="1" applyAlignment="1" applyProtection="1">
      <alignment horizontal="center" vertical="center"/>
      <protection hidden="1"/>
    </xf>
    <xf numFmtId="0" fontId="26" fillId="9" borderId="0" xfId="0" quotePrefix="1" applyFont="1" applyFill="1" applyBorder="1" applyAlignment="1" applyProtection="1">
      <alignment horizontal="center" vertical="center"/>
      <protection hidden="1"/>
    </xf>
    <xf numFmtId="10" fontId="26" fillId="11" borderId="43" xfId="0" applyNumberFormat="1" applyFont="1" applyFill="1" applyBorder="1" applyAlignment="1" applyProtection="1">
      <alignment horizontal="left" vertical="center" wrapText="1" indent="1"/>
      <protection hidden="1"/>
    </xf>
    <xf numFmtId="10" fontId="26" fillId="11" borderId="44" xfId="0" applyNumberFormat="1" applyFont="1" applyFill="1" applyBorder="1" applyAlignment="1" applyProtection="1">
      <alignment horizontal="left" vertical="center" wrapText="1" indent="1"/>
      <protection hidden="1"/>
    </xf>
    <xf numFmtId="10" fontId="26" fillId="11" borderId="45" xfId="0" applyNumberFormat="1" applyFont="1" applyFill="1" applyBorder="1" applyAlignment="1" applyProtection="1">
      <alignment horizontal="left" vertical="center" wrapText="1" indent="1"/>
      <protection hidden="1"/>
    </xf>
    <xf numFmtId="49" fontId="30" fillId="14" borderId="43" xfId="0" applyNumberFormat="1" applyFont="1" applyFill="1" applyBorder="1" applyAlignment="1" applyProtection="1">
      <alignment horizontal="left" vertical="center" wrapText="1" indent="1"/>
      <protection hidden="1"/>
    </xf>
    <xf numFmtId="49" fontId="30" fillId="14" borderId="44" xfId="0" applyNumberFormat="1" applyFont="1" applyFill="1" applyBorder="1" applyAlignment="1" applyProtection="1">
      <alignment horizontal="left" vertical="center" wrapText="1" indent="1"/>
      <protection hidden="1"/>
    </xf>
    <xf numFmtId="49" fontId="30" fillId="14" borderId="45" xfId="0" applyNumberFormat="1" applyFont="1" applyFill="1" applyBorder="1" applyAlignment="1" applyProtection="1">
      <alignment horizontal="left" vertical="center" wrapText="1" indent="1"/>
      <protection hidden="1"/>
    </xf>
    <xf numFmtId="49" fontId="35" fillId="14" borderId="58" xfId="0" quotePrefix="1" applyNumberFormat="1" applyFont="1" applyFill="1" applyBorder="1" applyAlignment="1" applyProtection="1">
      <alignment horizontal="center" vertical="center" wrapText="1"/>
      <protection hidden="1"/>
    </xf>
    <xf numFmtId="10" fontId="35" fillId="14" borderId="58" xfId="0" applyNumberFormat="1" applyFont="1" applyFill="1" applyBorder="1" applyAlignment="1" applyProtection="1">
      <alignment horizontal="center" vertical="center" wrapText="1"/>
      <protection hidden="1"/>
    </xf>
    <xf numFmtId="3" fontId="35" fillId="14" borderId="58" xfId="0" applyNumberFormat="1" applyFont="1" applyFill="1" applyBorder="1" applyAlignment="1" applyProtection="1">
      <alignment horizontal="center" vertical="center" wrapText="1"/>
      <protection hidden="1"/>
    </xf>
    <xf numFmtId="166" fontId="24" fillId="12" borderId="73" xfId="0" applyNumberFormat="1" applyFont="1" applyFill="1" applyBorder="1" applyAlignment="1" applyProtection="1">
      <alignment horizontal="center" vertical="center" wrapText="1"/>
      <protection hidden="1"/>
    </xf>
    <xf numFmtId="166" fontId="24" fillId="12" borderId="66" xfId="0" applyNumberFormat="1" applyFont="1" applyFill="1" applyBorder="1" applyAlignment="1" applyProtection="1">
      <alignment horizontal="center" vertical="center" wrapText="1"/>
      <protection hidden="1"/>
    </xf>
    <xf numFmtId="166" fontId="24" fillId="12" borderId="74" xfId="0" applyNumberFormat="1" applyFont="1" applyFill="1" applyBorder="1" applyAlignment="1" applyProtection="1">
      <alignment horizontal="center" vertical="center" wrapText="1"/>
      <protection hidden="1"/>
    </xf>
    <xf numFmtId="0" fontId="58" fillId="12" borderId="86" xfId="0" applyFont="1" applyFill="1" applyBorder="1" applyAlignment="1" applyProtection="1">
      <alignment horizontal="center" vertical="top" wrapText="1"/>
      <protection hidden="1"/>
    </xf>
    <xf numFmtId="0" fontId="58" fillId="12" borderId="90" xfId="0" applyFont="1" applyFill="1" applyBorder="1" applyAlignment="1" applyProtection="1">
      <alignment horizontal="center" vertical="top" wrapText="1"/>
      <protection hidden="1"/>
    </xf>
    <xf numFmtId="0" fontId="58" fillId="12" borderId="92" xfId="0" applyFont="1" applyFill="1" applyBorder="1" applyAlignment="1" applyProtection="1">
      <alignment horizontal="center" vertical="top" wrapText="1"/>
      <protection hidden="1"/>
    </xf>
    <xf numFmtId="0" fontId="29" fillId="8" borderId="42" xfId="0" quotePrefix="1" applyFont="1" applyFill="1" applyBorder="1" applyAlignment="1" applyProtection="1">
      <alignment horizontal="left" vertical="center" wrapText="1"/>
      <protection hidden="1"/>
    </xf>
    <xf numFmtId="0" fontId="29" fillId="8" borderId="42" xfId="0" applyFont="1" applyFill="1" applyBorder="1" applyAlignment="1" applyProtection="1">
      <alignment horizontal="left" vertical="center" wrapText="1"/>
      <protection hidden="1"/>
    </xf>
    <xf numFmtId="0" fontId="59" fillId="12" borderId="86" xfId="0" applyFont="1" applyFill="1" applyBorder="1" applyAlignment="1" applyProtection="1">
      <alignment horizontal="center" vertical="top" wrapText="1"/>
      <protection hidden="1"/>
    </xf>
    <xf numFmtId="0" fontId="59" fillId="12" borderId="90" xfId="0" applyFont="1" applyFill="1" applyBorder="1" applyAlignment="1" applyProtection="1">
      <alignment horizontal="center" vertical="top" wrapText="1"/>
      <protection hidden="1"/>
    </xf>
    <xf numFmtId="0" fontId="59" fillId="12" borderId="92" xfId="0" applyFont="1" applyFill="1" applyBorder="1" applyAlignment="1" applyProtection="1">
      <alignment horizontal="center" vertical="top" wrapText="1"/>
      <protection hidden="1"/>
    </xf>
    <xf numFmtId="49" fontId="29" fillId="14" borderId="56" xfId="0" quotePrefix="1" applyNumberFormat="1" applyFont="1" applyFill="1" applyBorder="1" applyAlignment="1" applyProtection="1">
      <alignment horizontal="center" vertical="center" wrapText="1"/>
      <protection hidden="1"/>
    </xf>
    <xf numFmtId="4" fontId="61" fillId="18" borderId="95" xfId="0" quotePrefix="1" applyNumberFormat="1" applyFont="1" applyFill="1" applyBorder="1" applyAlignment="1" applyProtection="1">
      <alignment horizontal="center" vertical="center" wrapText="1"/>
      <protection hidden="1"/>
    </xf>
    <xf numFmtId="4" fontId="61" fillId="18" borderId="96" xfId="0" quotePrefix="1" applyNumberFormat="1" applyFont="1" applyFill="1" applyBorder="1" applyAlignment="1" applyProtection="1">
      <alignment horizontal="center" vertical="center" wrapText="1"/>
      <protection hidden="1"/>
    </xf>
    <xf numFmtId="49" fontId="29" fillId="14" borderId="56" xfId="0" applyNumberFormat="1" applyFont="1" applyFill="1" applyBorder="1" applyAlignment="1" applyProtection="1">
      <alignment horizontal="center" vertical="center" wrapText="1"/>
      <protection hidden="1"/>
    </xf>
    <xf numFmtId="4" fontId="29" fillId="14" borderId="56" xfId="0" quotePrefix="1" applyNumberFormat="1" applyFont="1" applyFill="1" applyBorder="1" applyAlignment="1" applyProtection="1">
      <alignment horizontal="center" vertical="center" wrapText="1"/>
      <protection hidden="1"/>
    </xf>
    <xf numFmtId="14" fontId="29" fillId="14" borderId="56" xfId="0" quotePrefix="1" applyNumberFormat="1" applyFont="1" applyFill="1" applyBorder="1" applyAlignment="1" applyProtection="1">
      <alignment horizontal="center" vertical="center" wrapText="1"/>
      <protection hidden="1"/>
    </xf>
    <xf numFmtId="0" fontId="46" fillId="13" borderId="0" xfId="0" quotePrefix="1" applyFont="1" applyFill="1" applyAlignment="1" applyProtection="1">
      <alignment horizontal="center" vertical="center"/>
      <protection hidden="1"/>
    </xf>
    <xf numFmtId="0" fontId="63" fillId="10" borderId="0" xfId="0" quotePrefix="1" applyFont="1" applyFill="1" applyAlignment="1" applyProtection="1">
      <alignment horizontal="left" vertical="center" indent="1"/>
      <protection hidden="1"/>
    </xf>
    <xf numFmtId="0" fontId="63" fillId="10" borderId="0" xfId="0" applyFont="1" applyFill="1" applyAlignment="1" applyProtection="1">
      <alignment horizontal="left" vertical="center"/>
      <protection hidden="1"/>
    </xf>
    <xf numFmtId="0" fontId="75" fillId="19" borderId="125" xfId="8" applyFont="1" applyFill="1" applyBorder="1" applyAlignment="1" applyProtection="1">
      <alignment horizontal="center" vertical="center"/>
      <protection hidden="1"/>
    </xf>
    <xf numFmtId="0" fontId="76" fillId="19" borderId="126" xfId="0" applyFont="1" applyFill="1" applyBorder="1" applyAlignment="1" applyProtection="1">
      <alignment horizontal="center" vertical="center"/>
      <protection hidden="1"/>
    </xf>
    <xf numFmtId="0" fontId="76" fillId="19" borderId="127" xfId="0" applyFont="1" applyFill="1" applyBorder="1" applyAlignment="1" applyProtection="1">
      <alignment horizontal="center" vertical="center"/>
      <protection hidden="1"/>
    </xf>
    <xf numFmtId="0" fontId="76" fillId="19" borderId="128" xfId="0" applyFont="1" applyFill="1" applyBorder="1" applyAlignment="1" applyProtection="1">
      <alignment horizontal="center" vertical="center"/>
      <protection hidden="1"/>
    </xf>
    <xf numFmtId="0" fontId="24" fillId="12" borderId="67" xfId="0" applyFont="1" applyFill="1" applyBorder="1" applyAlignment="1" applyProtection="1">
      <alignment horizontal="center" vertical="center" wrapText="1"/>
      <protection hidden="1"/>
    </xf>
    <xf numFmtId="0" fontId="24" fillId="12" borderId="68" xfId="0" applyFont="1" applyFill="1" applyBorder="1" applyAlignment="1" applyProtection="1">
      <alignment horizontal="center" vertical="center" wrapText="1"/>
      <protection hidden="1"/>
    </xf>
    <xf numFmtId="14" fontId="27" fillId="9" borderId="52" xfId="0" applyNumberFormat="1" applyFont="1" applyFill="1" applyBorder="1" applyAlignment="1" applyProtection="1">
      <alignment horizontal="center" vertical="center" wrapText="1"/>
      <protection hidden="1"/>
    </xf>
    <xf numFmtId="14" fontId="27" fillId="9" borderId="53" xfId="0" applyNumberFormat="1" applyFont="1" applyFill="1" applyBorder="1" applyAlignment="1" applyProtection="1">
      <alignment horizontal="center" vertical="center" wrapText="1"/>
      <protection hidden="1"/>
    </xf>
    <xf numFmtId="14" fontId="27" fillId="9" borderId="54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52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53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54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52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27" fillId="9" borderId="54" xfId="0" applyNumberFormat="1" applyFont="1" applyFill="1" applyBorder="1" applyAlignment="1" applyProtection="1">
      <alignment horizontal="center" vertical="center" wrapText="1"/>
      <protection hidden="1"/>
    </xf>
    <xf numFmtId="0" fontId="77" fillId="16" borderId="43" xfId="0" applyNumberFormat="1" applyFont="1" applyFill="1" applyBorder="1" applyAlignment="1" applyProtection="1">
      <alignment horizontal="right" vertical="center" wrapText="1"/>
      <protection hidden="1"/>
    </xf>
    <xf numFmtId="0" fontId="77" fillId="16" borderId="44" xfId="0" applyNumberFormat="1" applyFont="1" applyFill="1" applyBorder="1" applyAlignment="1" applyProtection="1">
      <alignment horizontal="right" vertical="center" wrapText="1"/>
      <protection hidden="1"/>
    </xf>
    <xf numFmtId="0" fontId="77" fillId="16" borderId="45" xfId="0" applyNumberFormat="1" applyFont="1" applyFill="1" applyBorder="1" applyAlignment="1" applyProtection="1">
      <alignment horizontal="right" vertical="center" wrapText="1"/>
      <protection hidden="1"/>
    </xf>
    <xf numFmtId="49" fontId="30" fillId="14" borderId="118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124" xfId="0" quotePrefix="1" applyNumberFormat="1" applyFont="1" applyFill="1" applyBorder="1" applyAlignment="1" applyProtection="1">
      <alignment horizontal="center" vertical="center" wrapText="1"/>
      <protection locked="0"/>
    </xf>
    <xf numFmtId="0" fontId="24" fillId="12" borderId="68" xfId="0" quotePrefix="1" applyFont="1" applyFill="1" applyBorder="1" applyAlignment="1" applyProtection="1">
      <alignment horizontal="left" vertical="center" wrapText="1"/>
      <protection hidden="1"/>
    </xf>
    <xf numFmtId="0" fontId="24" fillId="12" borderId="69" xfId="0" quotePrefix="1" applyFont="1" applyFill="1" applyBorder="1" applyAlignment="1" applyProtection="1">
      <alignment horizontal="left" vertical="center" wrapText="1"/>
      <protection hidden="1"/>
    </xf>
    <xf numFmtId="49" fontId="30" fillId="14" borderId="122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123" xfId="0" quotePrefix="1" applyNumberFormat="1" applyFont="1" applyFill="1" applyBorder="1" applyAlignment="1" applyProtection="1">
      <alignment horizontal="center" vertical="center" wrapText="1"/>
      <protection locked="0"/>
    </xf>
    <xf numFmtId="49" fontId="35" fillId="14" borderId="117" xfId="0" applyNumberFormat="1" applyFont="1" applyFill="1" applyBorder="1" applyAlignment="1" applyProtection="1">
      <alignment horizontal="center" vertical="center" wrapText="1"/>
      <protection locked="0"/>
    </xf>
    <xf numFmtId="0" fontId="78" fillId="12" borderId="67" xfId="0" applyFont="1" applyFill="1" applyBorder="1" applyAlignment="1" applyProtection="1">
      <alignment horizontal="center" vertical="center" wrapText="1"/>
      <protection hidden="1"/>
    </xf>
    <xf numFmtId="0" fontId="78" fillId="12" borderId="68" xfId="0" applyFont="1" applyFill="1" applyBorder="1" applyAlignment="1" applyProtection="1">
      <alignment horizontal="center" vertical="center" wrapText="1"/>
      <protection hidden="1"/>
    </xf>
    <xf numFmtId="0" fontId="78" fillId="12" borderId="69" xfId="0" applyFont="1" applyFill="1" applyBorder="1" applyAlignment="1" applyProtection="1">
      <alignment horizontal="center" vertical="center" wrapText="1"/>
      <protection hidden="1"/>
    </xf>
    <xf numFmtId="0" fontId="0" fillId="5" borderId="0" xfId="0" quotePrefix="1" applyFill="1" applyAlignment="1" applyProtection="1">
      <alignment horizontal="left" wrapText="1"/>
      <protection hidden="1"/>
    </xf>
    <xf numFmtId="0" fontId="0" fillId="5" borderId="0" xfId="0" applyFill="1" applyAlignment="1" applyProtection="1">
      <alignment horizontal="left" wrapText="1"/>
      <protection hidden="1"/>
    </xf>
    <xf numFmtId="0" fontId="0" fillId="5" borderId="0" xfId="0" applyFill="1" applyAlignment="1" applyProtection="1">
      <alignment horizontal="left"/>
      <protection hidden="1"/>
    </xf>
    <xf numFmtId="0" fontId="24" fillId="12" borderId="67" xfId="0" quotePrefix="1" applyFont="1" applyFill="1" applyBorder="1" applyAlignment="1" applyProtection="1">
      <alignment horizontal="center" vertical="center" wrapText="1"/>
      <protection hidden="1"/>
    </xf>
    <xf numFmtId="0" fontId="24" fillId="12" borderId="68" xfId="0" quotePrefix="1" applyFont="1" applyFill="1" applyBorder="1" applyAlignment="1" applyProtection="1">
      <alignment horizontal="center" vertical="center" wrapText="1"/>
      <protection hidden="1"/>
    </xf>
    <xf numFmtId="0" fontId="0" fillId="5" borderId="116" xfId="0" applyFill="1" applyBorder="1" applyAlignment="1" applyProtection="1">
      <alignment horizontal="left" wrapText="1"/>
      <protection hidden="1"/>
    </xf>
    <xf numFmtId="0" fontId="24" fillId="12" borderId="67" xfId="0" quotePrefix="1" applyFont="1" applyFill="1" applyBorder="1" applyAlignment="1" applyProtection="1">
      <alignment horizontal="left" vertical="center" wrapText="1"/>
      <protection hidden="1"/>
    </xf>
    <xf numFmtId="0" fontId="74" fillId="5" borderId="0" xfId="0" quotePrefix="1" applyFont="1" applyFill="1" applyAlignment="1" applyProtection="1">
      <alignment horizontal="left" indent="1"/>
      <protection hidden="1"/>
    </xf>
    <xf numFmtId="14" fontId="30" fillId="14" borderId="118" xfId="0" quotePrefix="1" applyNumberFormat="1" applyFont="1" applyFill="1" applyBorder="1" applyAlignment="1" applyProtection="1">
      <alignment horizontal="center" vertical="center" wrapText="1"/>
      <protection locked="0"/>
    </xf>
    <xf numFmtId="14" fontId="30" fillId="14" borderId="53" xfId="0" quotePrefix="1" applyNumberFormat="1" applyFont="1" applyFill="1" applyBorder="1" applyAlignment="1" applyProtection="1">
      <alignment horizontal="center" vertical="center" wrapText="1"/>
      <protection locked="0"/>
    </xf>
    <xf numFmtId="14" fontId="30" fillId="14" borderId="124" xfId="0" quotePrefix="1" applyNumberFormat="1" applyFont="1" applyFill="1" applyBorder="1" applyAlignment="1" applyProtection="1">
      <alignment horizontal="center" vertical="center" wrapText="1"/>
      <protection locked="0"/>
    </xf>
    <xf numFmtId="0" fontId="24" fillId="12" borderId="103" xfId="0" applyFont="1" applyFill="1" applyBorder="1" applyAlignment="1" applyProtection="1">
      <alignment horizontal="left" vertical="center" wrapText="1"/>
      <protection hidden="1"/>
    </xf>
    <xf numFmtId="0" fontId="24" fillId="12" borderId="120" xfId="0" applyFont="1" applyFill="1" applyBorder="1" applyAlignment="1" applyProtection="1">
      <alignment horizontal="left" vertical="center" wrapText="1"/>
      <protection hidden="1"/>
    </xf>
    <xf numFmtId="49" fontId="30" fillId="14" borderId="121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50" xfId="0" quotePrefix="1" applyNumberFormat="1" applyFont="1" applyFill="1" applyBorder="1" applyAlignment="1" applyProtection="1">
      <alignment horizontal="center" vertical="center" wrapText="1"/>
      <protection locked="0"/>
    </xf>
    <xf numFmtId="49" fontId="30" fillId="14" borderId="51" xfId="0" quotePrefix="1" applyNumberFormat="1" applyFont="1" applyFill="1" applyBorder="1" applyAlignment="1" applyProtection="1">
      <alignment horizontal="center" vertical="center" wrapText="1"/>
      <protection locked="0"/>
    </xf>
    <xf numFmtId="0" fontId="24" fillId="12" borderId="119" xfId="0" applyFont="1" applyFill="1" applyBorder="1" applyAlignment="1" applyProtection="1">
      <alignment horizontal="left" vertical="center" wrapText="1"/>
      <protection hidden="1"/>
    </xf>
    <xf numFmtId="49" fontId="29" fillId="14" borderId="58" xfId="0" applyNumberFormat="1" applyFont="1" applyFill="1" applyBorder="1" applyAlignment="1" applyProtection="1">
      <alignment horizontal="center" vertical="center" wrapText="1"/>
      <protection locked="0"/>
    </xf>
    <xf numFmtId="14" fontId="77" fillId="16" borderId="43" xfId="0" applyNumberFormat="1" applyFont="1" applyFill="1" applyBorder="1" applyAlignment="1" applyProtection="1">
      <alignment horizontal="right" vertical="center" wrapText="1"/>
      <protection hidden="1"/>
    </xf>
    <xf numFmtId="14" fontId="77" fillId="16" borderId="44" xfId="0" applyNumberFormat="1" applyFont="1" applyFill="1" applyBorder="1" applyAlignment="1" applyProtection="1">
      <alignment horizontal="right" vertical="center" wrapText="1"/>
      <protection hidden="1"/>
    </xf>
    <xf numFmtId="14" fontId="77" fillId="16" borderId="45" xfId="0" applyNumberFormat="1" applyFont="1" applyFill="1" applyBorder="1" applyAlignment="1" applyProtection="1">
      <alignment horizontal="right" vertical="center" wrapText="1"/>
      <protection hidden="1"/>
    </xf>
    <xf numFmtId="165" fontId="77" fillId="16" borderId="43" xfId="10" applyFont="1" applyFill="1" applyBorder="1" applyAlignment="1" applyProtection="1">
      <alignment horizontal="right" vertical="center" wrapText="1"/>
      <protection hidden="1"/>
    </xf>
    <xf numFmtId="165" fontId="77" fillId="16" borderId="44" xfId="10" applyFont="1" applyFill="1" applyBorder="1" applyAlignment="1" applyProtection="1">
      <alignment horizontal="right" vertical="center" wrapText="1"/>
      <protection hidden="1"/>
    </xf>
    <xf numFmtId="165" fontId="77" fillId="16" borderId="45" xfId="10" applyFont="1" applyFill="1" applyBorder="1" applyAlignment="1" applyProtection="1">
      <alignment horizontal="right" vertical="center" wrapText="1"/>
      <protection hidden="1"/>
    </xf>
    <xf numFmtId="49" fontId="30" fillId="16" borderId="58" xfId="0" quotePrefix="1" applyNumberFormat="1" applyFont="1" applyFill="1" applyBorder="1" applyAlignment="1" applyProtection="1">
      <alignment horizontal="center" vertical="center" wrapText="1"/>
      <protection hidden="1"/>
    </xf>
    <xf numFmtId="0" fontId="30" fillId="16" borderId="58" xfId="0" quotePrefix="1" applyNumberFormat="1" applyFont="1" applyFill="1" applyBorder="1" applyAlignment="1" applyProtection="1">
      <alignment horizontal="center" vertical="center" wrapText="1"/>
      <protection hidden="1"/>
    </xf>
    <xf numFmtId="14" fontId="30" fillId="14" borderId="58" xfId="0" applyNumberFormat="1" applyFont="1" applyFill="1" applyBorder="1" applyAlignment="1" applyProtection="1">
      <alignment horizontal="center" vertical="center" wrapText="1"/>
      <protection locked="0"/>
    </xf>
    <xf numFmtId="49" fontId="40" fillId="14" borderId="58" xfId="0" applyNumberFormat="1" applyFont="1" applyFill="1" applyBorder="1" applyAlignment="1" applyProtection="1">
      <alignment horizontal="center" vertical="center" wrapText="1"/>
      <protection locked="0"/>
    </xf>
    <xf numFmtId="4" fontId="77" fillId="16" borderId="43" xfId="0" applyNumberFormat="1" applyFont="1" applyFill="1" applyBorder="1" applyAlignment="1" applyProtection="1">
      <alignment horizontal="right" vertical="center" wrapText="1"/>
      <protection hidden="1"/>
    </xf>
    <xf numFmtId="4" fontId="77" fillId="16" borderId="44" xfId="0" applyNumberFormat="1" applyFont="1" applyFill="1" applyBorder="1" applyAlignment="1" applyProtection="1">
      <alignment horizontal="right" vertical="center" wrapText="1"/>
      <protection hidden="1"/>
    </xf>
    <xf numFmtId="4" fontId="77" fillId="16" borderId="45" xfId="0" applyNumberFormat="1" applyFont="1" applyFill="1" applyBorder="1" applyAlignment="1" applyProtection="1">
      <alignment horizontal="right" vertical="center" wrapText="1"/>
      <protection hidden="1"/>
    </xf>
    <xf numFmtId="3" fontId="77" fillId="16" borderId="43" xfId="0" applyNumberFormat="1" applyFont="1" applyFill="1" applyBorder="1" applyAlignment="1" applyProtection="1">
      <alignment horizontal="right" vertical="center" wrapText="1"/>
      <protection hidden="1"/>
    </xf>
    <xf numFmtId="3" fontId="77" fillId="16" borderId="44" xfId="0" applyNumberFormat="1" applyFont="1" applyFill="1" applyBorder="1" applyAlignment="1" applyProtection="1">
      <alignment horizontal="right" vertical="center" wrapText="1"/>
      <protection hidden="1"/>
    </xf>
    <xf numFmtId="3" fontId="77" fillId="16" borderId="45" xfId="0" applyNumberFormat="1" applyFont="1" applyFill="1" applyBorder="1" applyAlignment="1" applyProtection="1">
      <alignment horizontal="right" vertical="center" wrapText="1"/>
      <protection hidden="1"/>
    </xf>
    <xf numFmtId="0" fontId="27" fillId="5" borderId="0" xfId="0" quotePrefix="1" applyFont="1" applyFill="1" applyBorder="1" applyAlignment="1" applyProtection="1">
      <alignment horizontal="left" vertical="top" wrapText="1" indent="1"/>
      <protection hidden="1"/>
    </xf>
    <xf numFmtId="0" fontId="26" fillId="23" borderId="43" xfId="0" applyNumberFormat="1" applyFont="1" applyFill="1" applyBorder="1" applyAlignment="1" applyProtection="1">
      <alignment horizontal="left" vertical="center" wrapText="1" indent="1"/>
      <protection hidden="1"/>
    </xf>
    <xf numFmtId="0" fontId="26" fillId="23" borderId="44" xfId="0" applyNumberFormat="1" applyFont="1" applyFill="1" applyBorder="1" applyAlignment="1" applyProtection="1">
      <alignment horizontal="left" vertical="center" wrapText="1" indent="1"/>
      <protection hidden="1"/>
    </xf>
    <xf numFmtId="0" fontId="26" fillId="23" borderId="45" xfId="0" applyNumberFormat="1" applyFont="1" applyFill="1" applyBorder="1" applyAlignment="1" applyProtection="1">
      <alignment horizontal="left" vertical="center" wrapText="1" indent="1"/>
      <protection hidden="1"/>
    </xf>
    <xf numFmtId="0" fontId="80" fillId="13" borderId="0" xfId="0" applyFont="1" applyFill="1" applyAlignment="1" applyProtection="1">
      <alignment horizontal="center" wrapText="1"/>
      <protection hidden="1"/>
    </xf>
    <xf numFmtId="0" fontId="80" fillId="13" borderId="129" xfId="0" applyFont="1" applyFill="1" applyBorder="1" applyAlignment="1" applyProtection="1">
      <alignment horizontal="center" wrapText="1"/>
      <protection hidden="1"/>
    </xf>
    <xf numFmtId="0" fontId="28" fillId="10" borderId="0" xfId="0" quotePrefix="1" applyFont="1" applyFill="1" applyAlignment="1" applyProtection="1">
      <alignment horizontal="center" vertical="center" wrapText="1"/>
      <protection hidden="1"/>
    </xf>
    <xf numFmtId="0" fontId="29" fillId="14" borderId="59" xfId="0" applyFont="1" applyFill="1" applyBorder="1" applyAlignment="1" applyProtection="1">
      <alignment horizontal="center" vertical="center" wrapText="1"/>
      <protection locked="0"/>
    </xf>
    <xf numFmtId="0" fontId="40" fillId="14" borderId="59" xfId="0" applyFont="1" applyFill="1" applyBorder="1" applyAlignment="1" applyProtection="1">
      <alignment horizontal="center" vertical="center" wrapText="1"/>
      <protection locked="0"/>
    </xf>
    <xf numFmtId="10" fontId="35" fillId="14" borderId="46" xfId="0" quotePrefix="1" applyNumberFormat="1" applyFont="1" applyFill="1" applyBorder="1" applyAlignment="1" applyProtection="1">
      <alignment horizontal="center" vertical="center" wrapText="1"/>
      <protection locked="0"/>
    </xf>
    <xf numFmtId="0" fontId="29" fillId="14" borderId="46" xfId="0" applyFont="1" applyFill="1" applyBorder="1" applyAlignment="1" applyProtection="1">
      <alignment horizontal="center" vertical="center" wrapText="1"/>
      <protection locked="0"/>
    </xf>
    <xf numFmtId="0" fontId="40" fillId="14" borderId="46" xfId="0" applyFont="1" applyFill="1" applyBorder="1" applyAlignment="1" applyProtection="1">
      <alignment horizontal="center" vertical="center" wrapText="1"/>
      <protection locked="0"/>
    </xf>
    <xf numFmtId="49" fontId="29" fillId="14" borderId="44" xfId="0" applyNumberFormat="1" applyFont="1" applyFill="1" applyBorder="1" applyAlignment="1" applyProtection="1">
      <alignment horizontal="center" vertical="center" wrapText="1"/>
      <protection locked="0"/>
    </xf>
    <xf numFmtId="49" fontId="29" fillId="14" borderId="45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0" applyFont="1" applyAlignment="1" applyProtection="1">
      <alignment horizontal="left" wrapText="1"/>
      <protection hidden="1"/>
    </xf>
    <xf numFmtId="0" fontId="10" fillId="4" borderId="143" xfId="0" applyFont="1" applyFill="1" applyBorder="1" applyAlignment="1">
      <alignment horizontal="center" vertical="center" wrapText="1"/>
    </xf>
    <xf numFmtId="0" fontId="10" fillId="4" borderId="144" xfId="0" applyFont="1" applyFill="1" applyBorder="1" applyAlignment="1">
      <alignment horizontal="center" vertical="center" wrapText="1"/>
    </xf>
    <xf numFmtId="0" fontId="10" fillId="4" borderId="145" xfId="0" applyFont="1" applyFill="1" applyBorder="1" applyAlignment="1">
      <alignment horizontal="center" vertical="center" wrapText="1"/>
    </xf>
    <xf numFmtId="0" fontId="4" fillId="2" borderId="143" xfId="3" applyFont="1" applyFill="1" applyBorder="1" applyAlignment="1">
      <alignment horizontal="center" vertical="center" wrapText="1"/>
    </xf>
    <xf numFmtId="0" fontId="4" fillId="2" borderId="144" xfId="3" applyFont="1" applyFill="1" applyBorder="1" applyAlignment="1">
      <alignment horizontal="center" vertical="center" wrapText="1"/>
    </xf>
    <xf numFmtId="0" fontId="4" fillId="2" borderId="145" xfId="3" applyFont="1" applyFill="1" applyBorder="1" applyAlignment="1">
      <alignment horizontal="center" vertical="center" wrapText="1"/>
    </xf>
    <xf numFmtId="0" fontId="86" fillId="4" borderId="106" xfId="3" applyFont="1" applyFill="1" applyBorder="1" applyAlignment="1">
      <alignment horizontal="center" vertical="center" wrapText="1"/>
    </xf>
    <xf numFmtId="166" fontId="24" fillId="12" borderId="137" xfId="0" applyNumberFormat="1" applyFont="1" applyFill="1" applyBorder="1" applyAlignment="1" applyProtection="1">
      <alignment horizontal="center" vertical="center" wrapText="1"/>
      <protection hidden="1"/>
    </xf>
    <xf numFmtId="166" fontId="24" fillId="12" borderId="138" xfId="0" applyNumberFormat="1" applyFont="1" applyFill="1" applyBorder="1" applyAlignment="1" applyProtection="1">
      <alignment horizontal="center" vertical="center" wrapText="1"/>
      <protection hidden="1"/>
    </xf>
    <xf numFmtId="166" fontId="24" fillId="12" borderId="139" xfId="0" applyNumberFormat="1" applyFont="1" applyFill="1" applyBorder="1" applyAlignment="1" applyProtection="1">
      <alignment horizontal="center" vertical="center" wrapText="1"/>
      <protection hidden="1"/>
    </xf>
    <xf numFmtId="49" fontId="29" fillId="14" borderId="44" xfId="0" quotePrefix="1" applyNumberFormat="1" applyFont="1" applyFill="1" applyBorder="1" applyAlignment="1" applyProtection="1">
      <alignment horizontal="center" vertical="center" wrapText="1"/>
      <protection hidden="1"/>
    </xf>
    <xf numFmtId="49" fontId="29" fillId="14" borderId="45" xfId="0" quotePrefix="1" applyNumberFormat="1" applyFont="1" applyFill="1" applyBorder="1" applyAlignment="1" applyProtection="1">
      <alignment horizontal="center" vertical="center" wrapText="1"/>
      <protection hidden="1"/>
    </xf>
  </cellXfs>
  <cellStyles count="11">
    <cellStyle name="Гиперссылка" xfId="8" builtinId="8"/>
    <cellStyle name="Обычный" xfId="0" builtinId="0"/>
    <cellStyle name="Обычный 10 2" xfId="6"/>
    <cellStyle name="Обычный 13 2" xfId="3"/>
    <cellStyle name="Обычный 2" xfId="2"/>
    <cellStyle name="Обычный 2 2 3 2 2" xfId="4"/>
    <cellStyle name="Обычный 2 2 3 3" xfId="5"/>
    <cellStyle name="Обычный 3" xfId="1"/>
    <cellStyle name="Процентный" xfId="7" builtinId="5"/>
    <cellStyle name="Финансовый" xfId="10" builtinId="3"/>
    <cellStyle name="Финансовый 2" xfId="9"/>
  </cellStyles>
  <dxfs count="1364"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theme="0"/>
      </font>
      <fill>
        <patternFill>
          <bgColor theme="0"/>
        </patternFill>
      </fill>
      <border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006100"/>
      </font>
      <fill>
        <patternFill patternType="none">
          <bgColor auto="1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strike val="0"/>
        <color rgb="FFFAFAFA"/>
      </font>
      <fill>
        <patternFill patternType="solid">
          <bgColor rgb="FFFAFAFA"/>
        </patternFill>
      </fill>
      <border>
        <left/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strike/>
        <color rgb="FFFF0000"/>
      </font>
      <fill>
        <patternFill patternType="solid">
          <fgColor auto="1"/>
          <bgColor auto="1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ill>
        <patternFill patternType="lightGray">
          <fgColor rgb="FFFF0000"/>
        </patternFill>
      </fill>
    </dxf>
    <dxf>
      <fill>
        <patternFill patternType="lightGray">
          <fgColor rgb="FFFF0000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ill>
        <patternFill patternType="lightGray">
          <fgColor rgb="FFFF0000"/>
        </patternFill>
      </fill>
    </dxf>
    <dxf>
      <fill>
        <patternFill patternType="lightGray">
          <fgColor rgb="FFFF0000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  <fill>
        <patternFill patternType="none">
          <bgColor auto="1"/>
        </patternFill>
      </fill>
    </dxf>
    <dxf>
      <font>
        <color rgb="FF9C0006"/>
      </font>
      <fill>
        <patternFill patternType="mediumGray">
          <fgColor rgb="FFFF5050"/>
          <bgColor theme="0"/>
        </patternFill>
      </fill>
    </dxf>
    <dxf>
      <font>
        <color rgb="FF006100"/>
      </font>
    </dxf>
    <dxf>
      <font>
        <color rgb="FF9C0006"/>
      </font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006100"/>
      </font>
    </dxf>
    <dxf>
      <font>
        <color rgb="FF9C0006"/>
      </font>
    </dxf>
    <dxf>
      <font>
        <strike/>
        <color rgb="FFFF0000"/>
      </font>
      <fill>
        <patternFill patternType="solid">
          <fgColor auto="1"/>
          <bgColor auto="1"/>
        </patternFill>
      </fill>
    </dxf>
    <dxf>
      <font>
        <color rgb="FF006100"/>
      </font>
    </dxf>
    <dxf>
      <font>
        <color rgb="FF9C0006"/>
      </font>
    </dxf>
    <dxf>
      <font>
        <strike/>
        <color rgb="FFFF0000"/>
      </font>
      <fill>
        <patternFill patternType="solid">
          <fgColor auto="1"/>
          <bgColor auto="1"/>
        </patternFill>
      </fill>
    </dxf>
    <dxf>
      <font>
        <color rgb="FF006100"/>
      </font>
    </dxf>
    <dxf>
      <font>
        <color rgb="FF9C0006"/>
      </font>
    </dxf>
    <dxf>
      <font>
        <strike val="0"/>
        <color rgb="FFFAFAFA"/>
      </font>
      <fill>
        <patternFill patternType="solid">
          <bgColor rgb="FFFAFAFA"/>
        </patternFill>
      </fill>
      <border>
        <left/>
        <right/>
        <top/>
        <bottom/>
        <vertical/>
        <horizontal/>
      </border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strike/>
        <color rgb="FFFF0000"/>
      </font>
      <fill>
        <patternFill patternType="solid">
          <fgColor auto="1"/>
          <bgColor auto="1"/>
        </patternFill>
      </fill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006100"/>
      </font>
    </dxf>
    <dxf>
      <font>
        <color rgb="FF9C0006"/>
      </font>
    </dxf>
    <dxf>
      <font>
        <color rgb="FFFF0000"/>
      </font>
    </dxf>
    <dxf>
      <font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E7E7E7"/>
      <color rgb="FF339933"/>
      <color rgb="FFFF5050"/>
      <color rgb="FF7BD37B"/>
      <color rgb="FFFAFAFA"/>
      <color rgb="FFFFFF99"/>
      <color rgb="FFCCFFCC"/>
      <color rgb="FFF2F3F3"/>
      <color rgb="FF006100"/>
      <color rgb="FF59A63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1</xdr:row>
      <xdr:rowOff>92759</xdr:rowOff>
    </xdr:from>
    <xdr:to>
      <xdr:col>3</xdr:col>
      <xdr:colOff>519829</xdr:colOff>
      <xdr:row>2</xdr:row>
      <xdr:rowOff>414317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305671"/>
          <a:ext cx="2028888" cy="5120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1</xdr:row>
      <xdr:rowOff>92758</xdr:rowOff>
    </xdr:from>
    <xdr:to>
      <xdr:col>3</xdr:col>
      <xdr:colOff>348379</xdr:colOff>
      <xdr:row>2</xdr:row>
      <xdr:rowOff>297655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283258"/>
          <a:ext cx="1840629" cy="39539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152400</xdr:rowOff>
    </xdr:from>
    <xdr:to>
      <xdr:col>3</xdr:col>
      <xdr:colOff>373779</xdr:colOff>
      <xdr:row>2</xdr:row>
      <xdr:rowOff>357297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42900"/>
          <a:ext cx="1840629" cy="39539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338247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840629" cy="39539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338247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840629" cy="39539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338247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840629" cy="39539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0</xdr:col>
      <xdr:colOff>561975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</xdr:row>
      <xdr:rowOff>133350</xdr:rowOff>
    </xdr:from>
    <xdr:to>
      <xdr:col>3</xdr:col>
      <xdr:colOff>402354</xdr:colOff>
      <xdr:row>2</xdr:row>
      <xdr:rowOff>323850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850"/>
          <a:ext cx="1669179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A6"/>
  <sheetViews>
    <sheetView zoomScale="80" zoomScaleNormal="80" workbookViewId="0">
      <selection activeCell="M18" sqref="M18"/>
    </sheetView>
  </sheetViews>
  <sheetFormatPr defaultRowHeight="15" x14ac:dyDescent="0.25"/>
  <sheetData>
    <row r="1" spans="1:27" s="1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5"/>
    </row>
    <row r="2" spans="1:27" s="1" customFormat="1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5"/>
    </row>
    <row r="3" spans="1:27" s="1" customFormat="1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5"/>
    </row>
    <row r="4" spans="1:27" s="1" customForma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5"/>
    </row>
    <row r="5" spans="1:27" s="1" customFormat="1" ht="16.5" customHeight="1" x14ac:dyDescent="0.25">
      <c r="A5" s="60"/>
      <c r="B5" s="224" t="s">
        <v>272</v>
      </c>
      <c r="C5" s="225"/>
      <c r="D5" s="225"/>
      <c r="E5" s="225"/>
      <c r="F5" s="225"/>
      <c r="G5" s="61"/>
      <c r="H5" s="61"/>
      <c r="I5" s="61"/>
      <c r="J5" s="62"/>
      <c r="K5" s="63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67"/>
    </row>
    <row r="6" spans="1:27" s="1" customFormat="1" ht="18.75" customHeight="1" x14ac:dyDescent="0.25">
      <c r="A6" s="66"/>
      <c r="B6" s="225"/>
      <c r="C6" s="225"/>
      <c r="D6" s="225"/>
      <c r="E6" s="225"/>
      <c r="F6" s="225"/>
      <c r="G6" s="61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7"/>
    </row>
  </sheetData>
  <mergeCells count="3">
    <mergeCell ref="R2:Y3"/>
    <mergeCell ref="I3:Q3"/>
    <mergeCell ref="B5:F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A54"/>
  <sheetViews>
    <sheetView topLeftCell="A40" zoomScale="80" zoomScaleNormal="80" workbookViewId="0">
      <selection activeCell="B52" sqref="B52:D53"/>
    </sheetView>
  </sheetViews>
  <sheetFormatPr defaultColWidth="0" defaultRowHeight="15" zeroHeight="1" x14ac:dyDescent="0.25"/>
  <cols>
    <col min="1" max="27" width="9.140625" style="64" customWidth="1"/>
    <col min="28" max="16384" width="9.140625" style="64" hidden="1"/>
  </cols>
  <sheetData>
    <row r="1" spans="1:27" s="67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s="67" customFormat="1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s="67" customFormat="1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s="67" customForma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s="67" customFormat="1" ht="15.75" customHeight="1" x14ac:dyDescent="0.25">
      <c r="A5" s="60"/>
      <c r="B5" s="565" t="s">
        <v>707</v>
      </c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106"/>
      <c r="AA5" s="64"/>
    </row>
    <row r="6" spans="1:27" s="67" customFormat="1" ht="15.75" customHeight="1" x14ac:dyDescent="0.25">
      <c r="A6" s="66"/>
      <c r="B6" s="565"/>
      <c r="C6" s="56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106"/>
      <c r="AA6" s="64"/>
    </row>
    <row r="7" spans="1:27" s="67" customFormat="1" x14ac:dyDescent="0.2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5"/>
      <c r="AA7" s="64"/>
    </row>
    <row r="8" spans="1:27" s="67" customFormat="1" x14ac:dyDescent="0.25">
      <c r="A8" s="63"/>
      <c r="B8" s="551" t="s">
        <v>289</v>
      </c>
      <c r="C8" s="551"/>
      <c r="D8" s="551"/>
      <c r="E8" s="551"/>
      <c r="F8" s="551"/>
      <c r="G8" s="551" t="s">
        <v>278</v>
      </c>
      <c r="H8" s="551"/>
      <c r="I8" s="551" t="s">
        <v>290</v>
      </c>
      <c r="J8" s="562"/>
      <c r="K8" s="551" t="s">
        <v>293</v>
      </c>
      <c r="L8" s="551"/>
      <c r="M8" s="551"/>
      <c r="N8" s="551"/>
      <c r="O8" s="551"/>
      <c r="P8" s="551"/>
      <c r="Q8" s="551"/>
      <c r="R8" s="562" t="s">
        <v>156</v>
      </c>
      <c r="S8" s="562"/>
      <c r="T8" s="551" t="s">
        <v>287</v>
      </c>
      <c r="U8" s="551"/>
      <c r="V8" s="551"/>
      <c r="W8" s="551"/>
      <c r="X8" s="551"/>
      <c r="Y8" s="551"/>
      <c r="Z8" s="65"/>
      <c r="AA8" s="64"/>
    </row>
    <row r="9" spans="1:27" s="67" customFormat="1" ht="18.75" x14ac:dyDescent="0.25">
      <c r="A9" s="63"/>
      <c r="B9" s="579"/>
      <c r="C9" s="570"/>
      <c r="D9" s="570"/>
      <c r="E9" s="570"/>
      <c r="F9" s="570"/>
      <c r="G9" s="572"/>
      <c r="H9" s="572"/>
      <c r="I9" s="572"/>
      <c r="J9" s="572"/>
      <c r="K9" s="580"/>
      <c r="L9" s="581"/>
      <c r="M9" s="581"/>
      <c r="N9" s="581"/>
      <c r="O9" s="581"/>
      <c r="P9" s="581"/>
      <c r="Q9" s="582"/>
      <c r="R9" s="578"/>
      <c r="S9" s="578"/>
      <c r="T9" s="545"/>
      <c r="U9" s="545"/>
      <c r="V9" s="545"/>
      <c r="W9" s="545"/>
      <c r="X9" s="545"/>
      <c r="Y9" s="545"/>
      <c r="Z9" s="65"/>
      <c r="AA9" s="64"/>
    </row>
    <row r="10" spans="1:27" s="67" customFormat="1" ht="18.75" x14ac:dyDescent="0.25">
      <c r="A10" s="63"/>
      <c r="B10" s="540"/>
      <c r="C10" s="574"/>
      <c r="D10" s="574"/>
      <c r="E10" s="574"/>
      <c r="F10" s="574"/>
      <c r="G10" s="572"/>
      <c r="H10" s="572"/>
      <c r="I10" s="569"/>
      <c r="J10" s="569"/>
      <c r="K10" s="575"/>
      <c r="L10" s="576"/>
      <c r="M10" s="576"/>
      <c r="N10" s="576"/>
      <c r="O10" s="576"/>
      <c r="P10" s="576"/>
      <c r="Q10" s="577"/>
      <c r="R10" s="578"/>
      <c r="S10" s="578"/>
      <c r="T10" s="564"/>
      <c r="U10" s="564"/>
      <c r="V10" s="564"/>
      <c r="W10" s="564"/>
      <c r="X10" s="564"/>
      <c r="Y10" s="564"/>
      <c r="Z10" s="65"/>
      <c r="AA10" s="64"/>
    </row>
    <row r="11" spans="1:27" s="67" customFormat="1" x14ac:dyDescent="0.25">
      <c r="A11" s="63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65"/>
      <c r="AA11" s="64"/>
    </row>
    <row r="12" spans="1:27" s="67" customFormat="1" x14ac:dyDescent="0.25">
      <c r="A12" s="63"/>
      <c r="B12" s="551" t="s">
        <v>289</v>
      </c>
      <c r="C12" s="551"/>
      <c r="D12" s="551"/>
      <c r="E12" s="551"/>
      <c r="F12" s="551"/>
      <c r="G12" s="562" t="s">
        <v>208</v>
      </c>
      <c r="H12" s="562"/>
      <c r="I12" s="551" t="s">
        <v>291</v>
      </c>
      <c r="J12" s="562"/>
      <c r="K12" s="562" t="s">
        <v>209</v>
      </c>
      <c r="L12" s="562"/>
      <c r="M12" s="551" t="s">
        <v>283</v>
      </c>
      <c r="N12" s="551"/>
      <c r="O12" s="551"/>
      <c r="P12" s="551"/>
      <c r="Q12" s="551"/>
      <c r="R12" s="562" t="s">
        <v>363</v>
      </c>
      <c r="S12" s="562"/>
      <c r="T12" s="551" t="s">
        <v>292</v>
      </c>
      <c r="U12" s="551"/>
      <c r="V12" s="551"/>
      <c r="W12" s="551"/>
      <c r="X12" s="551"/>
      <c r="Y12" s="551"/>
      <c r="Z12" s="65"/>
      <c r="AA12" s="64"/>
    </row>
    <row r="13" spans="1:27" s="67" customFormat="1" ht="18.75" x14ac:dyDescent="0.25">
      <c r="A13" s="63"/>
      <c r="B13" s="567" t="str">
        <f>IF(B9&lt;&gt;"",B9,"")</f>
        <v/>
      </c>
      <c r="C13" s="567"/>
      <c r="D13" s="567"/>
      <c r="E13" s="567"/>
      <c r="F13" s="567"/>
      <c r="G13" s="571"/>
      <c r="H13" s="571"/>
      <c r="I13" s="571"/>
      <c r="J13" s="571"/>
      <c r="K13" s="572"/>
      <c r="L13" s="572"/>
      <c r="M13" s="570"/>
      <c r="N13" s="570"/>
      <c r="O13" s="570"/>
      <c r="P13" s="570"/>
      <c r="Q13" s="570"/>
      <c r="R13" s="571"/>
      <c r="S13" s="571"/>
      <c r="T13" s="573"/>
      <c r="U13" s="545"/>
      <c r="V13" s="545"/>
      <c r="W13" s="545"/>
      <c r="X13" s="545"/>
      <c r="Y13" s="545"/>
      <c r="Z13" s="65"/>
      <c r="AA13" s="64"/>
    </row>
    <row r="14" spans="1:27" s="67" customFormat="1" ht="18.75" x14ac:dyDescent="0.25">
      <c r="A14" s="63"/>
      <c r="B14" s="567" t="str">
        <f>IF(B10&lt;&gt;"",B10,"")</f>
        <v/>
      </c>
      <c r="C14" s="567"/>
      <c r="D14" s="567"/>
      <c r="E14" s="567"/>
      <c r="F14" s="567"/>
      <c r="G14" s="568"/>
      <c r="H14" s="568"/>
      <c r="I14" s="568"/>
      <c r="J14" s="568"/>
      <c r="K14" s="569"/>
      <c r="L14" s="569"/>
      <c r="M14" s="570"/>
      <c r="N14" s="570"/>
      <c r="O14" s="570"/>
      <c r="P14" s="570"/>
      <c r="Q14" s="570"/>
      <c r="R14" s="568"/>
      <c r="S14" s="568"/>
      <c r="T14" s="563"/>
      <c r="U14" s="564"/>
      <c r="V14" s="564"/>
      <c r="W14" s="564"/>
      <c r="X14" s="564"/>
      <c r="Y14" s="564"/>
      <c r="Z14" s="65"/>
      <c r="AA14" s="64"/>
    </row>
    <row r="15" spans="1:27" s="67" customFormat="1" x14ac:dyDescent="0.25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5"/>
      <c r="AA15" s="64"/>
    </row>
    <row r="16" spans="1:27" s="67" customFormat="1" ht="15.75" customHeight="1" x14ac:dyDescent="0.25">
      <c r="A16" s="60"/>
      <c r="B16" s="566" t="s">
        <v>708</v>
      </c>
      <c r="C16" s="566"/>
      <c r="D16" s="566"/>
      <c r="E16" s="566"/>
      <c r="F16" s="566"/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106"/>
      <c r="AA16" s="64"/>
    </row>
    <row r="17" spans="1:27" s="67" customFormat="1" ht="15.75" customHeight="1" x14ac:dyDescent="0.25">
      <c r="A17" s="66"/>
      <c r="B17" s="566"/>
      <c r="C17" s="566"/>
      <c r="D17" s="566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106"/>
      <c r="AA17" s="64"/>
    </row>
    <row r="18" spans="1:27" s="67" customFormat="1" x14ac:dyDescent="0.2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</row>
    <row r="19" spans="1:27" s="67" customFormat="1" ht="42.75" customHeight="1" x14ac:dyDescent="0.25">
      <c r="A19" s="63"/>
      <c r="B19" s="121" t="s">
        <v>709</v>
      </c>
      <c r="C19" s="121" t="s">
        <v>468</v>
      </c>
      <c r="D19" s="534" t="s">
        <v>286</v>
      </c>
      <c r="E19" s="535"/>
      <c r="F19" s="535"/>
      <c r="G19" s="535"/>
      <c r="H19" s="535"/>
      <c r="I19" s="535"/>
      <c r="J19" s="535"/>
      <c r="K19" s="552"/>
      <c r="L19" s="562" t="s">
        <v>158</v>
      </c>
      <c r="M19" s="562"/>
      <c r="N19" s="551" t="s">
        <v>159</v>
      </c>
      <c r="O19" s="551"/>
      <c r="P19" s="551" t="s">
        <v>717</v>
      </c>
      <c r="Q19" s="551"/>
      <c r="R19" s="551" t="s">
        <v>718</v>
      </c>
      <c r="S19" s="551"/>
      <c r="T19" s="534" t="s">
        <v>710</v>
      </c>
      <c r="U19" s="535"/>
      <c r="V19" s="535"/>
      <c r="W19" s="535"/>
      <c r="X19" s="552"/>
      <c r="Y19" s="64"/>
      <c r="Z19" s="64"/>
      <c r="AA19" s="64"/>
    </row>
    <row r="20" spans="1:27" s="67" customFormat="1" ht="18.75" customHeight="1" x14ac:dyDescent="0.25">
      <c r="A20" s="63"/>
      <c r="B20" s="130">
        <v>1</v>
      </c>
      <c r="C20" s="123"/>
      <c r="D20" s="559"/>
      <c r="E20" s="560"/>
      <c r="F20" s="560"/>
      <c r="G20" s="560"/>
      <c r="H20" s="560"/>
      <c r="I20" s="560"/>
      <c r="J20" s="560"/>
      <c r="K20" s="561"/>
      <c r="L20" s="546"/>
      <c r="M20" s="546"/>
      <c r="N20" s="547"/>
      <c r="O20" s="547"/>
      <c r="P20" s="545"/>
      <c r="Q20" s="545"/>
      <c r="R20" s="545"/>
      <c r="S20" s="545"/>
      <c r="T20" s="553" t="str">
        <f ca="1">HYPERLINK(SUBSTITUTE(CELL("адрес",IF(C20="ФЛ",FromFL1To5,FromUL1To5)),"'",""),IF(OR(P20="Да",R20="Да"),"Внести данные и распечатать","Внести данные"))</f>
        <v>Внести данные</v>
      </c>
      <c r="U20" s="554"/>
      <c r="V20" s="554"/>
      <c r="W20" s="554"/>
      <c r="X20" s="555"/>
      <c r="Y20" s="64"/>
      <c r="Z20" s="64"/>
      <c r="AA20" s="64"/>
    </row>
    <row r="21" spans="1:27" s="67" customFormat="1" ht="18.75" x14ac:dyDescent="0.25">
      <c r="A21" s="63"/>
      <c r="B21" s="131">
        <v>2</v>
      </c>
      <c r="C21" s="123"/>
      <c r="D21" s="556"/>
      <c r="E21" s="557"/>
      <c r="F21" s="557"/>
      <c r="G21" s="557"/>
      <c r="H21" s="557"/>
      <c r="I21" s="557"/>
      <c r="J21" s="557"/>
      <c r="K21" s="558"/>
      <c r="L21" s="546"/>
      <c r="M21" s="546"/>
      <c r="N21" s="547"/>
      <c r="O21" s="547"/>
      <c r="P21" s="545"/>
      <c r="Q21" s="545"/>
      <c r="R21" s="545"/>
      <c r="S21" s="545"/>
      <c r="T21" s="548" t="str">
        <f ca="1">HYPERLINK(SUBSTITUTE(CELL("адрес",IF(C21="ФЛ",FromFL2To5,FromUL2To5)),"'",""),IF(OR(P21="Да",R21="Да"),"Внести данные и распечатать","Внести данные"))</f>
        <v>Внести данные</v>
      </c>
      <c r="U21" s="549"/>
      <c r="V21" s="549"/>
      <c r="W21" s="549"/>
      <c r="X21" s="550"/>
      <c r="Y21" s="64"/>
      <c r="Z21" s="64"/>
      <c r="AA21" s="64"/>
    </row>
    <row r="22" spans="1:27" s="67" customFormat="1" ht="18.75" x14ac:dyDescent="0.25">
      <c r="A22" s="63"/>
      <c r="B22" s="131">
        <v>3</v>
      </c>
      <c r="C22" s="123"/>
      <c r="D22" s="556"/>
      <c r="E22" s="557"/>
      <c r="F22" s="557"/>
      <c r="G22" s="557"/>
      <c r="H22" s="557"/>
      <c r="I22" s="557"/>
      <c r="J22" s="557"/>
      <c r="K22" s="558"/>
      <c r="L22" s="546"/>
      <c r="M22" s="546"/>
      <c r="N22" s="547"/>
      <c r="O22" s="547"/>
      <c r="P22" s="545"/>
      <c r="Q22" s="545"/>
      <c r="R22" s="545"/>
      <c r="S22" s="545"/>
      <c r="T22" s="548" t="str">
        <f ca="1">HYPERLINK(SUBSTITUTE(CELL("адрес",IF(C22="ФЛ",FromFL3To5,FromUL3To5)),"'",""),IF(OR(P22="Да",R22="Да"),"Внести данные и распечатать","Внести данные"))</f>
        <v>Внести данные</v>
      </c>
      <c r="U22" s="549"/>
      <c r="V22" s="549"/>
      <c r="W22" s="549"/>
      <c r="X22" s="550"/>
      <c r="Y22" s="64"/>
      <c r="Z22" s="64"/>
      <c r="AA22" s="64"/>
    </row>
    <row r="23" spans="1:27" s="67" customFormat="1" ht="18.75" x14ac:dyDescent="0.25">
      <c r="A23" s="63"/>
      <c r="B23" s="131">
        <v>4</v>
      </c>
      <c r="C23" s="123"/>
      <c r="D23" s="556"/>
      <c r="E23" s="557"/>
      <c r="F23" s="557"/>
      <c r="G23" s="557"/>
      <c r="H23" s="557"/>
      <c r="I23" s="557"/>
      <c r="J23" s="557"/>
      <c r="K23" s="558"/>
      <c r="L23" s="546"/>
      <c r="M23" s="546"/>
      <c r="N23" s="547"/>
      <c r="O23" s="547"/>
      <c r="P23" s="545"/>
      <c r="Q23" s="545"/>
      <c r="R23" s="545"/>
      <c r="S23" s="545"/>
      <c r="T23" s="548" t="str">
        <f ca="1">HYPERLINK(SUBSTITUTE(CELL("адрес",IF(C23="ФЛ",FromFL4To5,FromUL4To5)),"'",""),IF(OR(P23="Да",R23="Да"),"Внести данные и распечатать","Внести данные"))</f>
        <v>Внести данные</v>
      </c>
      <c r="U23" s="549"/>
      <c r="V23" s="549"/>
      <c r="W23" s="549"/>
      <c r="X23" s="550"/>
      <c r="Y23" s="64"/>
      <c r="Z23" s="64"/>
      <c r="AA23" s="64"/>
    </row>
    <row r="24" spans="1:27" s="67" customFormat="1" ht="18.75" x14ac:dyDescent="0.25">
      <c r="A24" s="63"/>
      <c r="B24" s="131">
        <v>5</v>
      </c>
      <c r="C24" s="123"/>
      <c r="D24" s="556"/>
      <c r="E24" s="557"/>
      <c r="F24" s="557"/>
      <c r="G24" s="557"/>
      <c r="H24" s="557"/>
      <c r="I24" s="557"/>
      <c r="J24" s="557"/>
      <c r="K24" s="558"/>
      <c r="L24" s="546"/>
      <c r="M24" s="546"/>
      <c r="N24" s="547"/>
      <c r="O24" s="547"/>
      <c r="P24" s="545"/>
      <c r="Q24" s="545"/>
      <c r="R24" s="545"/>
      <c r="S24" s="545"/>
      <c r="T24" s="548" t="str">
        <f ca="1">HYPERLINK(SUBSTITUTE(CELL("адрес",IF(C24="ФЛ",FromFL5To5,FromUL5To5)),"'",""),IF(OR(P24="Да",R24="Да"),"Внести данные и распечатать","Внести данные"))</f>
        <v>Внести данные</v>
      </c>
      <c r="U24" s="549"/>
      <c r="V24" s="549"/>
      <c r="W24" s="549"/>
      <c r="X24" s="550"/>
      <c r="Y24" s="64"/>
      <c r="Z24" s="64"/>
      <c r="AA24" s="64"/>
    </row>
    <row r="25" spans="1:27" s="67" customFormat="1" ht="18.75" x14ac:dyDescent="0.25">
      <c r="A25" s="63"/>
      <c r="B25" s="131">
        <v>6</v>
      </c>
      <c r="C25" s="123"/>
      <c r="D25" s="556"/>
      <c r="E25" s="557"/>
      <c r="F25" s="557"/>
      <c r="G25" s="557"/>
      <c r="H25" s="557"/>
      <c r="I25" s="557"/>
      <c r="J25" s="557"/>
      <c r="K25" s="558"/>
      <c r="L25" s="546"/>
      <c r="M25" s="546"/>
      <c r="N25" s="547"/>
      <c r="O25" s="547"/>
      <c r="P25" s="545"/>
      <c r="Q25" s="545"/>
      <c r="R25" s="545"/>
      <c r="S25" s="545"/>
      <c r="T25" s="548" t="str">
        <f ca="1">HYPERLINK(SUBSTITUTE(CELL("адрес",IF(C25="ФЛ",FromFL6To5,FromUL6To5)),"'",""),IF(OR(P25="Да",R25="Да"),"Внести данные и распечатать","Внести данные"))</f>
        <v>Внести данные</v>
      </c>
      <c r="U25" s="549"/>
      <c r="V25" s="549"/>
      <c r="W25" s="549"/>
      <c r="X25" s="550"/>
      <c r="Y25" s="64"/>
      <c r="Z25" s="64"/>
      <c r="AA25" s="64"/>
    </row>
    <row r="26" spans="1:27" s="67" customFormat="1" ht="18.75" x14ac:dyDescent="0.25">
      <c r="A26" s="63"/>
      <c r="B26" s="131">
        <v>7</v>
      </c>
      <c r="C26" s="123"/>
      <c r="D26" s="556"/>
      <c r="E26" s="557"/>
      <c r="F26" s="557"/>
      <c r="G26" s="557"/>
      <c r="H26" s="557"/>
      <c r="I26" s="557"/>
      <c r="J26" s="557"/>
      <c r="K26" s="558"/>
      <c r="L26" s="546"/>
      <c r="M26" s="546"/>
      <c r="N26" s="547"/>
      <c r="O26" s="547"/>
      <c r="P26" s="545"/>
      <c r="Q26" s="545"/>
      <c r="R26" s="545"/>
      <c r="S26" s="545"/>
      <c r="T26" s="548" t="str">
        <f ca="1">HYPERLINK(SUBSTITUTE(CELL("адрес",IF(C26="ФЛ",FromFL7To5,FromUL7To5)),"'",""),IF(OR(P26="Да",R26="Да"),"Внести данные и распечатать","Внести данные"))</f>
        <v>Внести данные</v>
      </c>
      <c r="U26" s="549"/>
      <c r="V26" s="549"/>
      <c r="W26" s="549"/>
      <c r="X26" s="550"/>
      <c r="Y26" s="64"/>
      <c r="Z26" s="64"/>
      <c r="AA26" s="64"/>
    </row>
    <row r="27" spans="1:27" s="67" customFormat="1" ht="18.75" x14ac:dyDescent="0.25">
      <c r="A27" s="63"/>
      <c r="B27" s="131">
        <v>8</v>
      </c>
      <c r="C27" s="123"/>
      <c r="D27" s="556"/>
      <c r="E27" s="557"/>
      <c r="F27" s="557"/>
      <c r="G27" s="557"/>
      <c r="H27" s="557"/>
      <c r="I27" s="557"/>
      <c r="J27" s="557"/>
      <c r="K27" s="558"/>
      <c r="L27" s="546"/>
      <c r="M27" s="546"/>
      <c r="N27" s="547"/>
      <c r="O27" s="547"/>
      <c r="P27" s="545"/>
      <c r="Q27" s="545"/>
      <c r="R27" s="545"/>
      <c r="S27" s="545"/>
      <c r="T27" s="548" t="str">
        <f ca="1">HYPERLINK(SUBSTITUTE(CELL("адрес",IF(C27="ФЛ",FromFL8To5,FromUL8To5)),"'",""),IF(OR(P27="Да",R27="Да"),"Внести данные и распечатать","Внести данные"))</f>
        <v>Внести данные</v>
      </c>
      <c r="U27" s="549"/>
      <c r="V27" s="549"/>
      <c r="W27" s="549"/>
      <c r="X27" s="550"/>
      <c r="Y27" s="64"/>
      <c r="Z27" s="64"/>
      <c r="AA27" s="64"/>
    </row>
    <row r="28" spans="1:27" s="67" customFormat="1" ht="18.75" x14ac:dyDescent="0.25">
      <c r="A28" s="63"/>
      <c r="B28" s="131">
        <v>9</v>
      </c>
      <c r="C28" s="123"/>
      <c r="D28" s="556"/>
      <c r="E28" s="557"/>
      <c r="F28" s="557"/>
      <c r="G28" s="557"/>
      <c r="H28" s="557"/>
      <c r="I28" s="557"/>
      <c r="J28" s="557"/>
      <c r="K28" s="558"/>
      <c r="L28" s="546"/>
      <c r="M28" s="546"/>
      <c r="N28" s="547"/>
      <c r="O28" s="547"/>
      <c r="P28" s="545"/>
      <c r="Q28" s="545"/>
      <c r="R28" s="545"/>
      <c r="S28" s="545"/>
      <c r="T28" s="548" t="str">
        <f ca="1">HYPERLINK(SUBSTITUTE(CELL("адрес",IF(C28="ФЛ",FromFL9To5,FromUL9To5)),"'",""),IF(OR(P28="Да",R28="Да"),"Внести данные и распечатать","Внести данные"))</f>
        <v>Внести данные</v>
      </c>
      <c r="U28" s="549"/>
      <c r="V28" s="549"/>
      <c r="W28" s="549"/>
      <c r="X28" s="550"/>
      <c r="Y28" s="64"/>
      <c r="Z28" s="64"/>
      <c r="AA28" s="64"/>
    </row>
    <row r="29" spans="1:27" s="67" customFormat="1" ht="18.75" x14ac:dyDescent="0.25">
      <c r="A29" s="63"/>
      <c r="B29" s="131">
        <v>10</v>
      </c>
      <c r="C29" s="123"/>
      <c r="D29" s="556"/>
      <c r="E29" s="557"/>
      <c r="F29" s="557"/>
      <c r="G29" s="557"/>
      <c r="H29" s="557"/>
      <c r="I29" s="557"/>
      <c r="J29" s="557"/>
      <c r="K29" s="558"/>
      <c r="L29" s="546"/>
      <c r="M29" s="546"/>
      <c r="N29" s="547"/>
      <c r="O29" s="547"/>
      <c r="P29" s="545"/>
      <c r="Q29" s="545"/>
      <c r="R29" s="545"/>
      <c r="S29" s="545"/>
      <c r="T29" s="548" t="str">
        <f ca="1">HYPERLINK(SUBSTITUTE(CELL("адрес",IF(C29="ФЛ",FromFL10To5,FromUL10To5)),"'",""),IF(OR(P29="Да",R29="Да"),"Внести данные и распечатать","Внести данные"))</f>
        <v>Внести данные</v>
      </c>
      <c r="U29" s="549"/>
      <c r="V29" s="549"/>
      <c r="W29" s="549"/>
      <c r="X29" s="550"/>
      <c r="Y29" s="64"/>
      <c r="Z29" s="64"/>
      <c r="AA29" s="64"/>
    </row>
    <row r="30" spans="1:27" s="67" customFormat="1" ht="18.75" x14ac:dyDescent="0.25">
      <c r="A30" s="63"/>
      <c r="B30" s="131">
        <v>11</v>
      </c>
      <c r="C30" s="123"/>
      <c r="D30" s="556"/>
      <c r="E30" s="557"/>
      <c r="F30" s="557"/>
      <c r="G30" s="557"/>
      <c r="H30" s="557"/>
      <c r="I30" s="557"/>
      <c r="J30" s="557"/>
      <c r="K30" s="558"/>
      <c r="L30" s="546"/>
      <c r="M30" s="546"/>
      <c r="N30" s="547"/>
      <c r="O30" s="547"/>
      <c r="P30" s="545"/>
      <c r="Q30" s="545"/>
      <c r="R30" s="545"/>
      <c r="S30" s="545"/>
      <c r="T30" s="548" t="str">
        <f ca="1">HYPERLINK(SUBSTITUTE(CELL("адрес",IF(C30="ФЛ",FromFL11To5,FromUL11To5)),"'",""),IF(OR(P30="Да",R30="Да"),"Внести данные и распечатать","Внести данные"))</f>
        <v>Внести данные</v>
      </c>
      <c r="U30" s="549"/>
      <c r="V30" s="549"/>
      <c r="W30" s="549"/>
      <c r="X30" s="550"/>
      <c r="Y30" s="64"/>
      <c r="Z30" s="64"/>
      <c r="AA30" s="64"/>
    </row>
    <row r="31" spans="1:27" s="67" customFormat="1" ht="18.75" x14ac:dyDescent="0.25">
      <c r="A31" s="63"/>
      <c r="B31" s="131">
        <v>12</v>
      </c>
      <c r="C31" s="123"/>
      <c r="D31" s="556"/>
      <c r="E31" s="557"/>
      <c r="F31" s="557"/>
      <c r="G31" s="557"/>
      <c r="H31" s="557"/>
      <c r="I31" s="557"/>
      <c r="J31" s="557"/>
      <c r="K31" s="558"/>
      <c r="L31" s="546"/>
      <c r="M31" s="546"/>
      <c r="N31" s="547"/>
      <c r="O31" s="547"/>
      <c r="P31" s="545"/>
      <c r="Q31" s="545"/>
      <c r="R31" s="545"/>
      <c r="S31" s="545"/>
      <c r="T31" s="548" t="str">
        <f ca="1">HYPERLINK(SUBSTITUTE(CELL("адрес",IF(C31="ФЛ",FromFL12To5,FromUL12To5)),"'",""),IF(OR(P31="Да",R31="Да"),"Внести данные и распечатать","Внести данные"))</f>
        <v>Внести данные</v>
      </c>
      <c r="U31" s="549"/>
      <c r="V31" s="549"/>
      <c r="W31" s="549"/>
      <c r="X31" s="550"/>
      <c r="Y31" s="64"/>
      <c r="Z31" s="64"/>
      <c r="AA31" s="64"/>
    </row>
    <row r="32" spans="1:27" s="67" customFormat="1" ht="18.75" x14ac:dyDescent="0.25">
      <c r="A32" s="63"/>
      <c r="B32" s="131">
        <v>13</v>
      </c>
      <c r="C32" s="123"/>
      <c r="D32" s="556"/>
      <c r="E32" s="557"/>
      <c r="F32" s="557"/>
      <c r="G32" s="557"/>
      <c r="H32" s="557"/>
      <c r="I32" s="557"/>
      <c r="J32" s="557"/>
      <c r="K32" s="558"/>
      <c r="L32" s="546"/>
      <c r="M32" s="546"/>
      <c r="N32" s="547"/>
      <c r="O32" s="547"/>
      <c r="P32" s="545"/>
      <c r="Q32" s="545"/>
      <c r="R32" s="545"/>
      <c r="S32" s="545"/>
      <c r="T32" s="548" t="str">
        <f ca="1">HYPERLINK(SUBSTITUTE(CELL("адрес",IF(C32="ФЛ",FromFL13To5,FromUL13To5)),"'",""),IF(OR(P32="Да",R32="Да"),"Внести данные и распечатать","Внести данные"))</f>
        <v>Внести данные</v>
      </c>
      <c r="U32" s="549"/>
      <c r="V32" s="549"/>
      <c r="W32" s="549"/>
      <c r="X32" s="550"/>
      <c r="Y32" s="64"/>
      <c r="Z32" s="64"/>
      <c r="AA32" s="64"/>
    </row>
    <row r="33" spans="1:27" s="67" customFormat="1" ht="18.75" x14ac:dyDescent="0.25">
      <c r="A33" s="63"/>
      <c r="B33" s="131">
        <v>14</v>
      </c>
      <c r="C33" s="123"/>
      <c r="D33" s="556"/>
      <c r="E33" s="557"/>
      <c r="F33" s="557"/>
      <c r="G33" s="557"/>
      <c r="H33" s="557"/>
      <c r="I33" s="557"/>
      <c r="J33" s="557"/>
      <c r="K33" s="558"/>
      <c r="L33" s="546"/>
      <c r="M33" s="546"/>
      <c r="N33" s="547"/>
      <c r="O33" s="547"/>
      <c r="P33" s="545"/>
      <c r="Q33" s="545"/>
      <c r="R33" s="545"/>
      <c r="S33" s="545"/>
      <c r="T33" s="548" t="str">
        <f ca="1">HYPERLINK(SUBSTITUTE(CELL("адрес",IF(C33="ФЛ",FromFL14To5,FromUL14To5)),"'",""),IF(OR(P33="Да",R33="Да"),"Внести данные и распечатать","Внести данные"))</f>
        <v>Внести данные</v>
      </c>
      <c r="U33" s="549"/>
      <c r="V33" s="549"/>
      <c r="W33" s="549"/>
      <c r="X33" s="550"/>
      <c r="Y33" s="64"/>
      <c r="Z33" s="64"/>
      <c r="AA33" s="64"/>
    </row>
    <row r="34" spans="1:27" s="67" customFormat="1" ht="18.75" x14ac:dyDescent="0.25">
      <c r="A34" s="63"/>
      <c r="B34" s="131">
        <v>15</v>
      </c>
      <c r="C34" s="123"/>
      <c r="D34" s="556"/>
      <c r="E34" s="557"/>
      <c r="F34" s="557"/>
      <c r="G34" s="557"/>
      <c r="H34" s="557"/>
      <c r="I34" s="557"/>
      <c r="J34" s="557"/>
      <c r="K34" s="558"/>
      <c r="L34" s="546"/>
      <c r="M34" s="546"/>
      <c r="N34" s="547"/>
      <c r="O34" s="547"/>
      <c r="P34" s="545"/>
      <c r="Q34" s="545"/>
      <c r="R34" s="545"/>
      <c r="S34" s="545"/>
      <c r="T34" s="548" t="str">
        <f ca="1">HYPERLINK(SUBSTITUTE(CELL("адрес",IF(C34="ФЛ",FromFL15To5,FromUL15To5)),"'",""),IF(OR(P34="Да",R34="Да"),"Внести данные и распечатать","Внести данные"))</f>
        <v>Внести данные</v>
      </c>
      <c r="U34" s="549"/>
      <c r="V34" s="549"/>
      <c r="W34" s="549"/>
      <c r="X34" s="550"/>
      <c r="Y34" s="64"/>
      <c r="Z34" s="64"/>
      <c r="AA34" s="64"/>
    </row>
    <row r="35" spans="1:27" s="67" customFormat="1" ht="18.75" x14ac:dyDescent="0.25">
      <c r="A35" s="63"/>
      <c r="B35" s="131">
        <v>16</v>
      </c>
      <c r="C35" s="123"/>
      <c r="D35" s="556"/>
      <c r="E35" s="557"/>
      <c r="F35" s="557"/>
      <c r="G35" s="557"/>
      <c r="H35" s="557"/>
      <c r="I35" s="557"/>
      <c r="J35" s="557"/>
      <c r="K35" s="558"/>
      <c r="L35" s="546"/>
      <c r="M35" s="546"/>
      <c r="N35" s="547"/>
      <c r="O35" s="547"/>
      <c r="P35" s="545"/>
      <c r="Q35" s="545"/>
      <c r="R35" s="545"/>
      <c r="S35" s="545"/>
      <c r="T35" s="548" t="str">
        <f ca="1">HYPERLINK(SUBSTITUTE(CELL("адрес",IF(C35="ФЛ",FromFL16To5,FromUL16To5)),"'",""),IF(OR(P35="Да",R35="Да"),"Внести данные и распечатать","Внести данные"))</f>
        <v>Внести данные</v>
      </c>
      <c r="U35" s="549"/>
      <c r="V35" s="549"/>
      <c r="W35" s="549"/>
      <c r="X35" s="550"/>
      <c r="Y35" s="64"/>
      <c r="Z35" s="64"/>
      <c r="AA35" s="64"/>
    </row>
    <row r="36" spans="1:27" s="67" customFormat="1" ht="18.75" x14ac:dyDescent="0.25">
      <c r="A36" s="63"/>
      <c r="B36" s="131">
        <v>17</v>
      </c>
      <c r="C36" s="123"/>
      <c r="D36" s="556"/>
      <c r="E36" s="557"/>
      <c r="F36" s="557"/>
      <c r="G36" s="557"/>
      <c r="H36" s="557"/>
      <c r="I36" s="557"/>
      <c r="J36" s="557"/>
      <c r="K36" s="558"/>
      <c r="L36" s="546"/>
      <c r="M36" s="546"/>
      <c r="N36" s="547"/>
      <c r="O36" s="547"/>
      <c r="P36" s="545"/>
      <c r="Q36" s="545"/>
      <c r="R36" s="545"/>
      <c r="S36" s="545"/>
      <c r="T36" s="548" t="str">
        <f ca="1">HYPERLINK(SUBSTITUTE(CELL("адрес",IF(C36="ФЛ",FromFL17To5,FromUL17To5)),"'",""),IF(OR(P36="Да",R36="Да"),"Внести данные и распечатать","Внести данные"))</f>
        <v>Внести данные</v>
      </c>
      <c r="U36" s="549"/>
      <c r="V36" s="549"/>
      <c r="W36" s="549"/>
      <c r="X36" s="550"/>
      <c r="Y36" s="64"/>
      <c r="Z36" s="64"/>
      <c r="AA36" s="64"/>
    </row>
    <row r="37" spans="1:27" s="67" customFormat="1" ht="18.75" x14ac:dyDescent="0.25">
      <c r="A37" s="63"/>
      <c r="B37" s="131">
        <v>18</v>
      </c>
      <c r="C37" s="123"/>
      <c r="D37" s="556"/>
      <c r="E37" s="557"/>
      <c r="F37" s="557"/>
      <c r="G37" s="557"/>
      <c r="H37" s="557"/>
      <c r="I37" s="557"/>
      <c r="J37" s="557"/>
      <c r="K37" s="558"/>
      <c r="L37" s="546"/>
      <c r="M37" s="546"/>
      <c r="N37" s="547"/>
      <c r="O37" s="547"/>
      <c r="P37" s="545"/>
      <c r="Q37" s="545"/>
      <c r="R37" s="545"/>
      <c r="S37" s="545"/>
      <c r="T37" s="548" t="str">
        <f ca="1">HYPERLINK(SUBSTITUTE(CELL("адрес",IF(C37="ФЛ",FromFL18To5,FromUL18To5)),"'",""),IF(OR(P37="Да",R37="Да"),"Внести данные и распечатать","Внести данные"))</f>
        <v>Внести данные</v>
      </c>
      <c r="U37" s="549"/>
      <c r="V37" s="549"/>
      <c r="W37" s="549"/>
      <c r="X37" s="550"/>
      <c r="Y37" s="64"/>
      <c r="Z37" s="64"/>
      <c r="AA37" s="64"/>
    </row>
    <row r="38" spans="1:27" s="67" customFormat="1" ht="18.75" x14ac:dyDescent="0.25">
      <c r="A38" s="63"/>
      <c r="B38" s="131">
        <v>19</v>
      </c>
      <c r="C38" s="123"/>
      <c r="D38" s="556"/>
      <c r="E38" s="557"/>
      <c r="F38" s="557"/>
      <c r="G38" s="557"/>
      <c r="H38" s="557"/>
      <c r="I38" s="557"/>
      <c r="J38" s="557"/>
      <c r="K38" s="558"/>
      <c r="L38" s="546"/>
      <c r="M38" s="546"/>
      <c r="N38" s="547"/>
      <c r="O38" s="547"/>
      <c r="P38" s="545"/>
      <c r="Q38" s="545"/>
      <c r="R38" s="545"/>
      <c r="S38" s="545"/>
      <c r="T38" s="548" t="str">
        <f ca="1">HYPERLINK(SUBSTITUTE(CELL("адрес",IF(C38="ФЛ",FromFL19To5,FromUL19To5)),"'",""),IF(OR(P38="Да",R38="Да"),"Внести данные и распечатать","Внести данные"))</f>
        <v>Внести данные</v>
      </c>
      <c r="U38" s="549"/>
      <c r="V38" s="549"/>
      <c r="W38" s="549"/>
      <c r="X38" s="550"/>
      <c r="Y38" s="64"/>
      <c r="Z38" s="64"/>
      <c r="AA38" s="64"/>
    </row>
    <row r="39" spans="1:27" s="67" customFormat="1" ht="18.75" x14ac:dyDescent="0.25">
      <c r="A39" s="63"/>
      <c r="B39" s="131">
        <v>20</v>
      </c>
      <c r="C39" s="123"/>
      <c r="D39" s="556"/>
      <c r="E39" s="557"/>
      <c r="F39" s="557"/>
      <c r="G39" s="557"/>
      <c r="H39" s="557"/>
      <c r="I39" s="557"/>
      <c r="J39" s="557"/>
      <c r="K39" s="558"/>
      <c r="L39" s="546"/>
      <c r="M39" s="546"/>
      <c r="N39" s="547"/>
      <c r="O39" s="547"/>
      <c r="P39" s="545"/>
      <c r="Q39" s="545"/>
      <c r="R39" s="545"/>
      <c r="S39" s="545"/>
      <c r="T39" s="548" t="str">
        <f ca="1">HYPERLINK(SUBSTITUTE(CELL("адрес",IF(C39="ФЛ",FromFL20To5,FromUL20To5)),"'",""),IF(OR(P39="Да",R39="Да"),"Внести данные и распечатать","Внести данные"))</f>
        <v>Внести данные</v>
      </c>
      <c r="U39" s="549"/>
      <c r="V39" s="549"/>
      <c r="W39" s="549"/>
      <c r="X39" s="550"/>
      <c r="Y39" s="64"/>
      <c r="Z39" s="64"/>
      <c r="AA39" s="64"/>
    </row>
    <row r="40" spans="1:27" s="67" customFormat="1" ht="15.75" x14ac:dyDescent="0.2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590" t="s">
        <v>162</v>
      </c>
      <c r="M40" s="590"/>
      <c r="N40" s="591">
        <f>SUM(N20:O39)</f>
        <v>0</v>
      </c>
      <c r="O40" s="591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</row>
    <row r="41" spans="1:27" s="67" customFormat="1" x14ac:dyDescent="0.2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</row>
    <row r="42" spans="1:27" s="67" customFormat="1" ht="15.75" x14ac:dyDescent="0.25">
      <c r="A42" s="60"/>
      <c r="B42" s="224" t="s">
        <v>655</v>
      </c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60"/>
      <c r="Y42" s="60"/>
      <c r="Z42" s="64"/>
      <c r="AA42" s="64"/>
    </row>
    <row r="43" spans="1:27" s="67" customFormat="1" ht="15.75" x14ac:dyDescent="0.25">
      <c r="A43" s="60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60"/>
      <c r="Y43" s="60"/>
      <c r="Z43" s="64"/>
      <c r="AA43" s="64"/>
    </row>
    <row r="44" spans="1:27" s="67" customFormat="1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</row>
    <row r="45" spans="1:27" s="67" customFormat="1" ht="42.75" customHeight="1" x14ac:dyDescent="0.25">
      <c r="A45" s="63"/>
      <c r="B45" s="121" t="s">
        <v>709</v>
      </c>
      <c r="C45" s="121" t="s">
        <v>468</v>
      </c>
      <c r="D45" s="534" t="s">
        <v>286</v>
      </c>
      <c r="E45" s="535"/>
      <c r="F45" s="535"/>
      <c r="G45" s="535"/>
      <c r="H45" s="535"/>
      <c r="I45" s="535"/>
      <c r="J45" s="535"/>
      <c r="K45" s="552"/>
      <c r="L45" s="562" t="s">
        <v>158</v>
      </c>
      <c r="M45" s="562"/>
      <c r="N45" s="534" t="s">
        <v>479</v>
      </c>
      <c r="O45" s="535"/>
      <c r="P45" s="535"/>
      <c r="Q45" s="535"/>
      <c r="R45" s="534" t="s">
        <v>710</v>
      </c>
      <c r="S45" s="535"/>
      <c r="T45" s="535"/>
      <c r="U45" s="552"/>
      <c r="V45" s="64"/>
      <c r="W45" s="64"/>
      <c r="X45" s="64"/>
      <c r="Y45" s="64"/>
      <c r="Z45" s="64"/>
      <c r="AA45" s="64"/>
    </row>
    <row r="46" spans="1:27" s="67" customFormat="1" ht="18.75" customHeight="1" x14ac:dyDescent="0.25">
      <c r="B46" s="130">
        <v>1</v>
      </c>
      <c r="C46" s="123"/>
      <c r="D46" s="586"/>
      <c r="E46" s="587"/>
      <c r="F46" s="587"/>
      <c r="G46" s="587"/>
      <c r="H46" s="587"/>
      <c r="I46" s="587"/>
      <c r="J46" s="587"/>
      <c r="K46" s="588"/>
      <c r="L46" s="589"/>
      <c r="M46" s="589"/>
      <c r="N46" s="536"/>
      <c r="O46" s="537"/>
      <c r="P46" s="537"/>
      <c r="Q46" s="538"/>
      <c r="R46" s="583" t="str">
        <f ca="1">IF(N46&lt;&gt;"",HYPERLINK(SUBSTITUTE(CELL("адрес",IF(C46="ФЛ",From3FL1To5,From3UL1To5)),"'",""),"Внести данные и распечатать"),"")</f>
        <v/>
      </c>
      <c r="S46" s="584"/>
      <c r="T46" s="584"/>
      <c r="U46" s="585"/>
      <c r="V46" s="64"/>
      <c r="W46" s="64"/>
      <c r="X46" s="64"/>
      <c r="Y46" s="64"/>
      <c r="Z46" s="64"/>
      <c r="AA46" s="64"/>
    </row>
    <row r="47" spans="1:27" s="67" customFormat="1" ht="18.75" x14ac:dyDescent="0.25">
      <c r="A47" s="63"/>
      <c r="B47" s="130">
        <v>2</v>
      </c>
      <c r="C47" s="123"/>
      <c r="D47" s="540"/>
      <c r="E47" s="540"/>
      <c r="F47" s="540"/>
      <c r="G47" s="540"/>
      <c r="H47" s="540"/>
      <c r="I47" s="540"/>
      <c r="J47" s="540"/>
      <c r="K47" s="540"/>
      <c r="L47" s="541"/>
      <c r="M47" s="541"/>
      <c r="N47" s="539"/>
      <c r="O47" s="539"/>
      <c r="P47" s="539"/>
      <c r="Q47" s="539"/>
      <c r="R47" s="542" t="str">
        <f ca="1">IF(N47&lt;&gt;"",HYPERLINK(SUBSTITUTE(CELL("адрес",IF(C47="ФЛ",From3FL2To5,From3UL2To5)),"'",""),"Внести данные и распечатать"),"")</f>
        <v/>
      </c>
      <c r="S47" s="543"/>
      <c r="T47" s="543"/>
      <c r="U47" s="544"/>
      <c r="V47" s="64"/>
      <c r="W47" s="64"/>
      <c r="X47" s="64"/>
      <c r="Y47" s="64"/>
      <c r="Z47" s="64"/>
      <c r="AA47" s="64"/>
    </row>
    <row r="48" spans="1:27" s="67" customFormat="1" ht="18.75" x14ac:dyDescent="0.25">
      <c r="A48" s="63"/>
      <c r="B48" s="130">
        <v>3</v>
      </c>
      <c r="C48" s="123"/>
      <c r="D48" s="540"/>
      <c r="E48" s="540"/>
      <c r="F48" s="540"/>
      <c r="G48" s="540"/>
      <c r="H48" s="540"/>
      <c r="I48" s="540"/>
      <c r="J48" s="540"/>
      <c r="K48" s="540"/>
      <c r="L48" s="541"/>
      <c r="M48" s="541"/>
      <c r="N48" s="539"/>
      <c r="O48" s="539"/>
      <c r="P48" s="539"/>
      <c r="Q48" s="539"/>
      <c r="R48" s="542" t="str">
        <f ca="1">IF(N48&lt;&gt;"",HYPERLINK(SUBSTITUTE(CELL("адрес",IF(C48="ФЛ",From3FL3To5,From3UL3To5)),"'",""),"Внести данные и распечатать"),"")</f>
        <v/>
      </c>
      <c r="S48" s="543"/>
      <c r="T48" s="543"/>
      <c r="U48" s="544"/>
      <c r="V48" s="64"/>
      <c r="W48" s="64"/>
      <c r="X48" s="64"/>
      <c r="Y48" s="64"/>
      <c r="Z48" s="64"/>
      <c r="AA48" s="64"/>
    </row>
    <row r="49" spans="1:27" s="67" customFormat="1" ht="18.75" x14ac:dyDescent="0.25">
      <c r="A49" s="63"/>
      <c r="B49" s="130">
        <v>4</v>
      </c>
      <c r="C49" s="123"/>
      <c r="D49" s="540"/>
      <c r="E49" s="540"/>
      <c r="F49" s="540"/>
      <c r="G49" s="540"/>
      <c r="H49" s="540"/>
      <c r="I49" s="540"/>
      <c r="J49" s="540"/>
      <c r="K49" s="540"/>
      <c r="L49" s="541"/>
      <c r="M49" s="541"/>
      <c r="N49" s="539"/>
      <c r="O49" s="539"/>
      <c r="P49" s="539"/>
      <c r="Q49" s="539"/>
      <c r="R49" s="542" t="str">
        <f ca="1">IF(N49&lt;&gt;"",HYPERLINK(SUBSTITUTE(CELL("адрес",IF(C49="ФЛ",From3FL4To5,From3UL4To5)),"'",""),"Внести данные и распечатать"),"")</f>
        <v/>
      </c>
      <c r="S49" s="543"/>
      <c r="T49" s="543"/>
      <c r="U49" s="544"/>
      <c r="V49" s="64"/>
      <c r="W49" s="64"/>
      <c r="X49" s="64"/>
      <c r="Y49" s="64"/>
      <c r="Z49" s="64"/>
      <c r="AA49" s="64"/>
    </row>
    <row r="50" spans="1:27" s="67" customFormat="1" ht="18.75" x14ac:dyDescent="0.25">
      <c r="A50" s="63"/>
      <c r="B50" s="130">
        <v>5</v>
      </c>
      <c r="C50" s="123"/>
      <c r="D50" s="540"/>
      <c r="E50" s="540"/>
      <c r="F50" s="540"/>
      <c r="G50" s="540"/>
      <c r="H50" s="540"/>
      <c r="I50" s="540"/>
      <c r="J50" s="540"/>
      <c r="K50" s="540"/>
      <c r="L50" s="541"/>
      <c r="M50" s="541"/>
      <c r="N50" s="539"/>
      <c r="O50" s="539"/>
      <c r="P50" s="539"/>
      <c r="Q50" s="539"/>
      <c r="R50" s="542" t="str">
        <f ca="1">IF(N50&lt;&gt;"",HYPERLINK(SUBSTITUTE(CELL("адрес",IF(C50="ФЛ",From3FL5To5,From3UL5To5)),"'",""),"Внести данные и распечатать"),"")</f>
        <v/>
      </c>
      <c r="S50" s="543"/>
      <c r="T50" s="543"/>
      <c r="U50" s="544"/>
      <c r="V50" s="64"/>
      <c r="W50" s="64"/>
      <c r="X50" s="64"/>
      <c r="Y50" s="64"/>
      <c r="Z50" s="64"/>
      <c r="AA50" s="64"/>
    </row>
    <row r="51" spans="1:27" s="67" customFormat="1" x14ac:dyDescent="0.25">
      <c r="A51" s="63"/>
      <c r="B51" s="63"/>
      <c r="C51" s="63"/>
      <c r="D51" s="63"/>
      <c r="E51" s="63"/>
      <c r="F51" s="63"/>
      <c r="G51" s="63"/>
      <c r="H51" s="63"/>
      <c r="I51" s="63"/>
      <c r="J51" s="84"/>
      <c r="K51" s="63"/>
      <c r="L51" s="64"/>
      <c r="M51" s="85"/>
      <c r="N51" s="85"/>
      <c r="O51" s="85"/>
      <c r="P51" s="85"/>
      <c r="Q51" s="85"/>
      <c r="R51" s="120"/>
      <c r="S51" s="120"/>
      <c r="T51" s="120"/>
      <c r="U51" s="120"/>
      <c r="V51" s="85"/>
      <c r="W51" s="85"/>
      <c r="X51" s="85"/>
      <c r="Y51" s="64"/>
      <c r="Z51" s="65"/>
      <c r="AA51" s="64"/>
    </row>
    <row r="52" spans="1:27" s="67" customFormat="1" ht="15" customHeight="1" x14ac:dyDescent="0.25">
      <c r="A52" s="63"/>
      <c r="B52" s="483" t="str">
        <f ca="1">HYPERLINK(SUBSTITUTE(CELL("адрес",From4To5),"'",""),"Назад")</f>
        <v>Назад</v>
      </c>
      <c r="C52" s="484"/>
      <c r="D52" s="485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483" t="str">
        <f ca="1">HYPERLINK(SUBSTITUTE(CELL("адрес",Ank6Top),"'",""),"Далее")</f>
        <v>Далее</v>
      </c>
      <c r="Y52" s="484"/>
      <c r="Z52" s="485"/>
      <c r="AA52" s="64"/>
    </row>
    <row r="53" spans="1:27" s="67" customFormat="1" ht="15" customHeight="1" x14ac:dyDescent="0.25">
      <c r="A53" s="63"/>
      <c r="B53" s="486"/>
      <c r="C53" s="487"/>
      <c r="D53" s="488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486"/>
      <c r="Y53" s="487"/>
      <c r="Z53" s="488"/>
      <c r="AA53" s="64"/>
    </row>
    <row r="54" spans="1:27" x14ac:dyDescent="0.25"/>
  </sheetData>
  <sheetProtection sheet="1" objects="1" scenarios="1"/>
  <mergeCells count="198">
    <mergeCell ref="T33:X33"/>
    <mergeCell ref="T34:X34"/>
    <mergeCell ref="T35:X35"/>
    <mergeCell ref="T36:X36"/>
    <mergeCell ref="T37:X37"/>
    <mergeCell ref="T38:X38"/>
    <mergeCell ref="T39:X39"/>
    <mergeCell ref="R45:U45"/>
    <mergeCell ref="R46:U46"/>
    <mergeCell ref="B42:W43"/>
    <mergeCell ref="D45:K45"/>
    <mergeCell ref="L45:M45"/>
    <mergeCell ref="D46:K46"/>
    <mergeCell ref="L46:M46"/>
    <mergeCell ref="L40:M40"/>
    <mergeCell ref="N40:O40"/>
    <mergeCell ref="D39:K39"/>
    <mergeCell ref="D37:K37"/>
    <mergeCell ref="D38:K38"/>
    <mergeCell ref="L35:M35"/>
    <mergeCell ref="N35:O35"/>
    <mergeCell ref="L36:M36"/>
    <mergeCell ref="N36:O36"/>
    <mergeCell ref="D35:K35"/>
    <mergeCell ref="R2:Y3"/>
    <mergeCell ref="I3:Q3"/>
    <mergeCell ref="B8:F8"/>
    <mergeCell ref="G8:H8"/>
    <mergeCell ref="I8:J8"/>
    <mergeCell ref="K8:Q8"/>
    <mergeCell ref="R8:S8"/>
    <mergeCell ref="G10:H10"/>
    <mergeCell ref="I10:J10"/>
    <mergeCell ref="K10:Q10"/>
    <mergeCell ref="R10:S10"/>
    <mergeCell ref="T10:Y10"/>
    <mergeCell ref="T8:Y8"/>
    <mergeCell ref="B9:F9"/>
    <mergeCell ref="G9:H9"/>
    <mergeCell ref="I9:J9"/>
    <mergeCell ref="K9:Q9"/>
    <mergeCell ref="R9:S9"/>
    <mergeCell ref="T9:Y9"/>
    <mergeCell ref="T14:Y14"/>
    <mergeCell ref="B5:Y6"/>
    <mergeCell ref="B16:Y17"/>
    <mergeCell ref="B14:F14"/>
    <mergeCell ref="G14:H14"/>
    <mergeCell ref="I14:J14"/>
    <mergeCell ref="K14:L14"/>
    <mergeCell ref="M14:Q14"/>
    <mergeCell ref="R14:S14"/>
    <mergeCell ref="T12:Y12"/>
    <mergeCell ref="B13:F13"/>
    <mergeCell ref="G13:H13"/>
    <mergeCell ref="I13:J13"/>
    <mergeCell ref="K13:L13"/>
    <mergeCell ref="M13:Q13"/>
    <mergeCell ref="R13:S13"/>
    <mergeCell ref="T13:Y13"/>
    <mergeCell ref="B12:F12"/>
    <mergeCell ref="G12:H12"/>
    <mergeCell ref="I12:J12"/>
    <mergeCell ref="K12:L12"/>
    <mergeCell ref="M12:Q12"/>
    <mergeCell ref="R12:S12"/>
    <mergeCell ref="B10:F10"/>
    <mergeCell ref="L25:M25"/>
    <mergeCell ref="N25:O25"/>
    <mergeCell ref="L26:M26"/>
    <mergeCell ref="N26:O26"/>
    <mergeCell ref="D25:K25"/>
    <mergeCell ref="D26:K26"/>
    <mergeCell ref="L24:M24"/>
    <mergeCell ref="N24:O24"/>
    <mergeCell ref="D24:K24"/>
    <mergeCell ref="D31:K31"/>
    <mergeCell ref="D32:K32"/>
    <mergeCell ref="L29:M29"/>
    <mergeCell ref="N29:O29"/>
    <mergeCell ref="L30:M30"/>
    <mergeCell ref="N30:O30"/>
    <mergeCell ref="D29:K29"/>
    <mergeCell ref="D30:K30"/>
    <mergeCell ref="L27:M27"/>
    <mergeCell ref="N27:O27"/>
    <mergeCell ref="L28:M28"/>
    <mergeCell ref="N28:O28"/>
    <mergeCell ref="D27:K27"/>
    <mergeCell ref="D28:K28"/>
    <mergeCell ref="D36:K36"/>
    <mergeCell ref="L33:M33"/>
    <mergeCell ref="N33:O33"/>
    <mergeCell ref="L34:M34"/>
    <mergeCell ref="N34:O34"/>
    <mergeCell ref="D33:K33"/>
    <mergeCell ref="D34:K34"/>
    <mergeCell ref="D19:K19"/>
    <mergeCell ref="D20:K20"/>
    <mergeCell ref="D21:K21"/>
    <mergeCell ref="D22:K22"/>
    <mergeCell ref="D23:K23"/>
    <mergeCell ref="L21:M21"/>
    <mergeCell ref="N21:O21"/>
    <mergeCell ref="L22:M22"/>
    <mergeCell ref="N22:O22"/>
    <mergeCell ref="L19:M19"/>
    <mergeCell ref="N19:O19"/>
    <mergeCell ref="L20:M20"/>
    <mergeCell ref="N20:O20"/>
    <mergeCell ref="L23:M23"/>
    <mergeCell ref="N23:O23"/>
    <mergeCell ref="L31:M31"/>
    <mergeCell ref="N31:O31"/>
    <mergeCell ref="P19:Q19"/>
    <mergeCell ref="R19:S19"/>
    <mergeCell ref="P20:Q20"/>
    <mergeCell ref="R20:S20"/>
    <mergeCell ref="P21:Q21"/>
    <mergeCell ref="R21:S21"/>
    <mergeCell ref="P22:Q22"/>
    <mergeCell ref="T19:X19"/>
    <mergeCell ref="T20:X20"/>
    <mergeCell ref="T21:X21"/>
    <mergeCell ref="R22:S22"/>
    <mergeCell ref="P23:Q23"/>
    <mergeCell ref="R23:S23"/>
    <mergeCell ref="P24:Q24"/>
    <mergeCell ref="R24:S24"/>
    <mergeCell ref="P25:Q25"/>
    <mergeCell ref="R25:S25"/>
    <mergeCell ref="T22:X22"/>
    <mergeCell ref="T23:X23"/>
    <mergeCell ref="T24:X24"/>
    <mergeCell ref="T25:X25"/>
    <mergeCell ref="T26:X26"/>
    <mergeCell ref="T27:X27"/>
    <mergeCell ref="T28:X28"/>
    <mergeCell ref="T29:X29"/>
    <mergeCell ref="T30:X30"/>
    <mergeCell ref="T31:X31"/>
    <mergeCell ref="T32:X32"/>
    <mergeCell ref="P29:Q29"/>
    <mergeCell ref="R29:S29"/>
    <mergeCell ref="P30:Q30"/>
    <mergeCell ref="R30:S30"/>
    <mergeCell ref="P31:Q31"/>
    <mergeCell ref="R31:S31"/>
    <mergeCell ref="P26:Q26"/>
    <mergeCell ref="R26:S26"/>
    <mergeCell ref="P27:Q27"/>
    <mergeCell ref="R27:S27"/>
    <mergeCell ref="P28:Q28"/>
    <mergeCell ref="R28:S28"/>
    <mergeCell ref="P35:Q35"/>
    <mergeCell ref="R35:S35"/>
    <mergeCell ref="P36:Q36"/>
    <mergeCell ref="R36:S36"/>
    <mergeCell ref="P37:Q37"/>
    <mergeCell ref="R37:S37"/>
    <mergeCell ref="L39:M39"/>
    <mergeCell ref="N39:O39"/>
    <mergeCell ref="P32:Q32"/>
    <mergeCell ref="R32:S32"/>
    <mergeCell ref="P33:Q33"/>
    <mergeCell ref="R33:S33"/>
    <mergeCell ref="P34:Q34"/>
    <mergeCell ref="R34:S34"/>
    <mergeCell ref="L37:M37"/>
    <mergeCell ref="N37:O37"/>
    <mergeCell ref="L38:M38"/>
    <mergeCell ref="N38:O38"/>
    <mergeCell ref="P38:Q38"/>
    <mergeCell ref="R38:S38"/>
    <mergeCell ref="P39:Q39"/>
    <mergeCell ref="R39:S39"/>
    <mergeCell ref="L32:M32"/>
    <mergeCell ref="N32:O32"/>
    <mergeCell ref="B52:D53"/>
    <mergeCell ref="X52:Z53"/>
    <mergeCell ref="N45:Q45"/>
    <mergeCell ref="N46:Q46"/>
    <mergeCell ref="N47:Q47"/>
    <mergeCell ref="N48:Q48"/>
    <mergeCell ref="N49:Q49"/>
    <mergeCell ref="N50:Q50"/>
    <mergeCell ref="D49:K49"/>
    <mergeCell ref="L49:M49"/>
    <mergeCell ref="D50:K50"/>
    <mergeCell ref="L50:M50"/>
    <mergeCell ref="D47:K47"/>
    <mergeCell ref="L47:M47"/>
    <mergeCell ref="D48:K48"/>
    <mergeCell ref="L48:M48"/>
    <mergeCell ref="R47:U47"/>
    <mergeCell ref="R48:U48"/>
    <mergeCell ref="R49:U49"/>
    <mergeCell ref="R50:U50"/>
  </mergeCells>
  <conditionalFormatting sqref="G13:G14 I13:I14">
    <cfRule type="notContainsText" dxfId="1296" priority="32" operator="notContains" text="*">
      <formula>ISERROR(SEARCH("*",G13))</formula>
    </cfRule>
    <cfRule type="containsText" dxfId="1295" priority="33" operator="containsText" text="*">
      <formula>NOT(ISERROR(SEARCH("*",G13)))</formula>
    </cfRule>
  </conditionalFormatting>
  <conditionalFormatting sqref="B13:B14">
    <cfRule type="notContainsText" dxfId="1294" priority="30" operator="notContains" text="*">
      <formula>ISERROR(SEARCH("*",B13))</formula>
    </cfRule>
    <cfRule type="containsText" dxfId="1293" priority="31" operator="containsText" text="*">
      <formula>NOT(ISERROR(SEARCH("*",B13)))</formula>
    </cfRule>
  </conditionalFormatting>
  <conditionalFormatting sqref="D20:D39">
    <cfRule type="notContainsText" dxfId="1292" priority="26" operator="notContains" text="*">
      <formula>ISERROR(SEARCH("*",D20))</formula>
    </cfRule>
    <cfRule type="containsText" dxfId="1291" priority="27" operator="containsText" text="*">
      <formula>NOT(ISERROR(SEARCH("*",D20)))</formula>
    </cfRule>
  </conditionalFormatting>
  <conditionalFormatting sqref="D46">
    <cfRule type="notContainsText" dxfId="1290" priority="17" operator="notContains" text="*">
      <formula>ISERROR(SEARCH("*",D46))</formula>
    </cfRule>
    <cfRule type="containsText" dxfId="1289" priority="18" operator="containsText" text="*">
      <formula>NOT(ISERROR(SEARCH("*",D46)))</formula>
    </cfRule>
  </conditionalFormatting>
  <conditionalFormatting sqref="D47:D50">
    <cfRule type="notContainsText" dxfId="1288" priority="5" operator="notContains" text="*">
      <formula>ISERROR(SEARCH("*",D47))</formula>
    </cfRule>
    <cfRule type="containsText" dxfId="1287" priority="6" operator="containsText" text="*">
      <formula>NOT(ISERROR(SEARCH("*",D47)))</formula>
    </cfRule>
  </conditionalFormatting>
  <dataValidations count="10">
    <dataValidation type="list" allowBlank="1" showInputMessage="1" showErrorMessage="1" sqref="R9:S10">
      <formula1>SobstvCountry</formula1>
    </dataValidation>
    <dataValidation type="list" allowBlank="1" showInputMessage="1" showErrorMessage="1" sqref="G9:H10">
      <formula1>"Ген. директор, Гл. бухгалтер,Директор,"</formula1>
    </dataValidation>
    <dataValidation type="date" allowBlank="1" showInputMessage="1" showErrorMessage="1" sqref="I9:J10">
      <formula1>1</formula1>
      <formula2>TODAY()</formula2>
    </dataValidation>
    <dataValidation type="textLength" allowBlank="1" showInputMessage="1" showErrorMessage="1" sqref="I13:J14">
      <formula1>6</formula1>
      <formula2>6</formula2>
    </dataValidation>
    <dataValidation type="textLength" allowBlank="1" showInputMessage="1" showErrorMessage="1" sqref="G13:H14">
      <formula1>4</formula1>
      <formula2>4</formula2>
    </dataValidation>
    <dataValidation type="list" allowBlank="1" showInputMessage="1" showErrorMessage="1" sqref="C20:C39 C46:C50">
      <formula1>SobstvOPF</formula1>
    </dataValidation>
    <dataValidation type="decimal" allowBlank="1" showInputMessage="1" showErrorMessage="1" sqref="N20:O39">
      <formula1>0</formula1>
      <formula2>1</formula2>
    </dataValidation>
    <dataValidation type="whole" allowBlank="1" showInputMessage="1" showErrorMessage="1" sqref="L20:M39 L46:M50">
      <formula1>0</formula1>
      <formula2>12000</formula2>
    </dataValidation>
    <dataValidation type="list" allowBlank="1" showInputMessage="1" showErrorMessage="1" sqref="P20:S39">
      <formula1>"Да,Нет"</formula1>
    </dataValidation>
    <dataValidation type="list" allowBlank="1" showInputMessage="1" showErrorMessage="1" sqref="N46:N50">
      <formula1>"Поручитель,Залогодатель,Бенефициар,"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AM82"/>
  <sheetViews>
    <sheetView topLeftCell="A14" zoomScale="80" zoomScaleNormal="80" workbookViewId="0">
      <selection activeCell="W73" sqref="W73:Y73"/>
    </sheetView>
  </sheetViews>
  <sheetFormatPr defaultColWidth="0" defaultRowHeight="15" zeroHeight="1" x14ac:dyDescent="0.25"/>
  <cols>
    <col min="1" max="27" width="9.140625" style="67" customWidth="1"/>
    <col min="28" max="39" width="0" style="1" hidden="1" customWidth="1"/>
    <col min="40" max="16384" width="9.140625" style="1" hidden="1"/>
  </cols>
  <sheetData>
    <row r="1" spans="1:39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39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39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39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39" ht="16.5" customHeight="1" x14ac:dyDescent="0.25">
      <c r="A5" s="60"/>
      <c r="B5" s="224" t="s">
        <v>762</v>
      </c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64"/>
      <c r="S5" s="64"/>
      <c r="T5" s="64"/>
      <c r="U5" s="64"/>
      <c r="V5" s="64"/>
      <c r="W5" s="64"/>
      <c r="X5" s="64"/>
      <c r="Y5" s="64"/>
      <c r="Z5" s="65"/>
      <c r="AA5" s="64"/>
    </row>
    <row r="6" spans="1:39" ht="18.75" customHeight="1" x14ac:dyDescent="0.25">
      <c r="A6" s="66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39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</row>
    <row r="8" spans="1:39" ht="25.5" customHeight="1" x14ac:dyDescent="0.3">
      <c r="A8" s="82"/>
      <c r="B8" s="69" t="s">
        <v>738</v>
      </c>
      <c r="C8" s="70"/>
      <c r="D8" s="70"/>
      <c r="E8" s="70"/>
      <c r="F8" s="70"/>
      <c r="G8" s="70"/>
      <c r="H8" s="70"/>
      <c r="I8" s="86"/>
      <c r="J8" s="78"/>
      <c r="K8" s="63"/>
      <c r="L8" s="73"/>
      <c r="M8" s="495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7"/>
      <c r="Y8" s="119" t="s">
        <v>636</v>
      </c>
      <c r="Z8" s="76" t="s">
        <v>634</v>
      </c>
      <c r="AA8" s="64"/>
    </row>
    <row r="9" spans="1:39" ht="25.5" customHeight="1" x14ac:dyDescent="0.3">
      <c r="A9" s="82"/>
      <c r="B9" s="69" t="s">
        <v>497</v>
      </c>
      <c r="C9" s="70"/>
      <c r="D9" s="70"/>
      <c r="E9" s="70"/>
      <c r="F9" s="70"/>
      <c r="G9" s="70"/>
      <c r="H9" s="70"/>
      <c r="I9" s="86"/>
      <c r="J9" s="78"/>
      <c r="K9" s="63"/>
      <c r="L9" s="73"/>
      <c r="M9" s="495"/>
      <c r="N9" s="496"/>
      <c r="O9" s="496"/>
      <c r="P9" s="496"/>
      <c r="Q9" s="496"/>
      <c r="R9" s="496"/>
      <c r="S9" s="496"/>
      <c r="T9" s="496"/>
      <c r="U9" s="496"/>
      <c r="V9" s="496"/>
      <c r="W9" s="496"/>
      <c r="X9" s="497"/>
      <c r="Y9" s="119" t="s">
        <v>636</v>
      </c>
      <c r="Z9" s="76" t="s">
        <v>634</v>
      </c>
      <c r="AA9" s="64"/>
    </row>
    <row r="10" spans="1:39" ht="40.5" customHeight="1" x14ac:dyDescent="0.3">
      <c r="A10" s="82"/>
      <c r="B10" s="630" t="s">
        <v>33</v>
      </c>
      <c r="C10" s="630"/>
      <c r="D10" s="630"/>
      <c r="E10" s="630"/>
      <c r="F10" s="630"/>
      <c r="G10" s="630"/>
      <c r="H10" s="630"/>
      <c r="I10" s="86"/>
      <c r="J10" s="78"/>
      <c r="K10" s="63"/>
      <c r="L10" s="73"/>
      <c r="M10" s="492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4"/>
      <c r="Y10" s="64"/>
      <c r="Z10" s="65"/>
      <c r="AA10" s="64"/>
    </row>
    <row r="11" spans="1:39" ht="27.75" customHeight="1" x14ac:dyDescent="0.3">
      <c r="A11" s="82"/>
      <c r="B11" s="70" t="s">
        <v>34</v>
      </c>
      <c r="C11" s="70"/>
      <c r="D11" s="70"/>
      <c r="E11" s="70"/>
      <c r="F11" s="70"/>
      <c r="G11" s="70"/>
      <c r="H11" s="70"/>
      <c r="I11" s="86"/>
      <c r="J11" s="78"/>
      <c r="K11" s="63"/>
      <c r="L11" s="73"/>
      <c r="M11" s="492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4"/>
      <c r="Y11" s="64"/>
      <c r="Z11" s="65"/>
      <c r="AA11" s="64"/>
      <c r="AE11" s="638"/>
      <c r="AF11" s="639"/>
      <c r="AG11" s="639"/>
      <c r="AH11" s="639"/>
      <c r="AI11" s="639"/>
      <c r="AJ11" s="639"/>
      <c r="AK11" s="639"/>
      <c r="AL11" s="639"/>
      <c r="AM11" s="30"/>
    </row>
    <row r="12" spans="1:39" ht="27.75" customHeight="1" x14ac:dyDescent="0.3">
      <c r="A12" s="82"/>
      <c r="B12" s="69" t="s">
        <v>632</v>
      </c>
      <c r="C12" s="70"/>
      <c r="D12" s="70"/>
      <c r="E12" s="70"/>
      <c r="F12" s="70"/>
      <c r="G12" s="70"/>
      <c r="H12" s="70"/>
      <c r="I12" s="86"/>
      <c r="J12" s="78"/>
      <c r="K12" s="63"/>
      <c r="L12" s="73"/>
      <c r="M12" s="492"/>
      <c r="N12" s="493"/>
      <c r="O12" s="493"/>
      <c r="P12" s="493"/>
      <c r="Q12" s="493"/>
      <c r="R12" s="493"/>
      <c r="S12" s="493"/>
      <c r="T12" s="493"/>
      <c r="U12" s="493"/>
      <c r="V12" s="493"/>
      <c r="W12" s="493"/>
      <c r="X12" s="494"/>
      <c r="Y12" s="64"/>
      <c r="Z12" s="65"/>
      <c r="AA12" s="64"/>
      <c r="AE12" s="107"/>
      <c r="AF12" s="108"/>
      <c r="AG12" s="108"/>
      <c r="AH12" s="108"/>
      <c r="AI12" s="108"/>
      <c r="AJ12" s="108"/>
      <c r="AK12" s="108"/>
      <c r="AL12" s="108"/>
      <c r="AM12" s="30"/>
    </row>
    <row r="13" spans="1:39" ht="38.25" customHeight="1" x14ac:dyDescent="0.3">
      <c r="A13" s="82"/>
      <c r="B13" s="636" t="s">
        <v>471</v>
      </c>
      <c r="C13" s="637"/>
      <c r="D13" s="637"/>
      <c r="E13" s="637"/>
      <c r="F13" s="637"/>
      <c r="G13" s="637"/>
      <c r="H13" s="637"/>
      <c r="I13" s="637"/>
      <c r="J13" s="78"/>
      <c r="K13" s="63"/>
      <c r="L13" s="73"/>
      <c r="M13" s="495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7"/>
      <c r="Y13" s="119" t="s">
        <v>636</v>
      </c>
      <c r="Z13" s="76" t="s">
        <v>634</v>
      </c>
      <c r="AA13" s="64"/>
      <c r="AE13" s="31"/>
      <c r="AF13" s="29"/>
      <c r="AG13" s="29"/>
      <c r="AH13" s="29"/>
      <c r="AI13" s="29"/>
      <c r="AJ13" s="29"/>
      <c r="AK13" s="29"/>
      <c r="AL13" s="28"/>
      <c r="AM13" s="30"/>
    </row>
    <row r="14" spans="1:39" ht="38.25" customHeight="1" x14ac:dyDescent="0.3">
      <c r="A14" s="82"/>
      <c r="B14" s="636" t="s">
        <v>664</v>
      </c>
      <c r="C14" s="637"/>
      <c r="D14" s="637"/>
      <c r="E14" s="637"/>
      <c r="F14" s="637"/>
      <c r="G14" s="637"/>
      <c r="H14" s="637"/>
      <c r="I14" s="637"/>
      <c r="J14" s="78"/>
      <c r="K14" s="63"/>
      <c r="L14" s="73"/>
      <c r="M14" s="495"/>
      <c r="N14" s="496"/>
      <c r="O14" s="496"/>
      <c r="P14" s="496"/>
      <c r="Q14" s="496"/>
      <c r="R14" s="496"/>
      <c r="S14" s="496"/>
      <c r="T14" s="496"/>
      <c r="U14" s="496"/>
      <c r="V14" s="496"/>
      <c r="W14" s="496"/>
      <c r="X14" s="497"/>
      <c r="Y14" s="119" t="s">
        <v>636</v>
      </c>
      <c r="Z14" s="76" t="s">
        <v>634</v>
      </c>
      <c r="AA14" s="64"/>
      <c r="AE14" s="31"/>
      <c r="AF14" s="29"/>
      <c r="AG14" s="29"/>
      <c r="AH14" s="29"/>
      <c r="AI14" s="29"/>
      <c r="AJ14" s="29"/>
      <c r="AK14" s="29"/>
      <c r="AL14" s="28"/>
      <c r="AM14" s="30"/>
    </row>
    <row r="15" spans="1:39" ht="50.25" customHeight="1" x14ac:dyDescent="0.3">
      <c r="A15" s="82"/>
      <c r="B15" s="482" t="s">
        <v>384</v>
      </c>
      <c r="C15" s="630"/>
      <c r="D15" s="630"/>
      <c r="E15" s="630"/>
      <c r="F15" s="630"/>
      <c r="G15" s="630"/>
      <c r="H15" s="630"/>
      <c r="I15" s="630"/>
      <c r="J15" s="78"/>
      <c r="K15" s="63"/>
      <c r="L15" s="73"/>
      <c r="M15" s="495"/>
      <c r="N15" s="496"/>
      <c r="O15" s="496"/>
      <c r="P15" s="496"/>
      <c r="Q15" s="496"/>
      <c r="R15" s="496"/>
      <c r="S15" s="496"/>
      <c r="T15" s="496"/>
      <c r="U15" s="496"/>
      <c r="V15" s="496"/>
      <c r="W15" s="496"/>
      <c r="X15" s="497"/>
      <c r="Y15" s="119" t="s">
        <v>636</v>
      </c>
      <c r="Z15" s="76" t="s">
        <v>634</v>
      </c>
      <c r="AA15" s="64"/>
      <c r="AE15" s="31"/>
      <c r="AF15" s="29"/>
      <c r="AG15" s="29"/>
      <c r="AH15" s="29"/>
      <c r="AI15" s="29"/>
      <c r="AJ15" s="29"/>
      <c r="AK15" s="29"/>
      <c r="AL15" s="28"/>
      <c r="AM15" s="30"/>
    </row>
    <row r="16" spans="1:39" ht="52.5" customHeight="1" x14ac:dyDescent="0.3">
      <c r="A16" s="82"/>
      <c r="B16" s="482" t="s">
        <v>498</v>
      </c>
      <c r="C16" s="630"/>
      <c r="D16" s="630"/>
      <c r="E16" s="630"/>
      <c r="F16" s="630"/>
      <c r="G16" s="630"/>
      <c r="H16" s="630"/>
      <c r="I16" s="630"/>
      <c r="J16" s="78"/>
      <c r="K16" s="63"/>
      <c r="L16" s="73"/>
      <c r="M16" s="495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7"/>
      <c r="Y16" s="119" t="s">
        <v>636</v>
      </c>
      <c r="Z16" s="76" t="s">
        <v>634</v>
      </c>
      <c r="AA16" s="64"/>
      <c r="AE16" s="31"/>
      <c r="AF16" s="29"/>
      <c r="AG16" s="29"/>
      <c r="AH16" s="29"/>
      <c r="AI16" s="29"/>
      <c r="AJ16" s="29"/>
      <c r="AK16" s="29"/>
      <c r="AL16" s="28"/>
      <c r="AM16" s="37"/>
    </row>
    <row r="17" spans="1:39" ht="45.75" customHeight="1" x14ac:dyDescent="0.3">
      <c r="A17" s="631"/>
      <c r="B17" s="635" t="s">
        <v>507</v>
      </c>
      <c r="C17" s="635"/>
      <c r="D17" s="635"/>
      <c r="E17" s="635"/>
      <c r="F17" s="635"/>
      <c r="G17" s="635"/>
      <c r="H17" s="635"/>
      <c r="I17" s="635"/>
      <c r="J17" s="635"/>
      <c r="K17" s="635"/>
      <c r="L17" s="73"/>
      <c r="M17" s="632"/>
      <c r="N17" s="633"/>
      <c r="O17" s="633"/>
      <c r="P17" s="633"/>
      <c r="Q17" s="633"/>
      <c r="R17" s="633"/>
      <c r="S17" s="633"/>
      <c r="T17" s="633"/>
      <c r="U17" s="633"/>
      <c r="V17" s="633"/>
      <c r="W17" s="633"/>
      <c r="X17" s="634"/>
      <c r="Y17" s="119" t="s">
        <v>636</v>
      </c>
      <c r="Z17" s="76" t="s">
        <v>634</v>
      </c>
      <c r="AA17" s="64"/>
      <c r="AE17" s="31"/>
      <c r="AF17" s="29"/>
      <c r="AG17" s="29"/>
      <c r="AH17" s="29"/>
      <c r="AI17" s="29"/>
      <c r="AJ17" s="29"/>
      <c r="AK17" s="29"/>
      <c r="AL17" s="28"/>
      <c r="AM17" s="37"/>
    </row>
    <row r="18" spans="1:39" ht="35.25" customHeight="1" x14ac:dyDescent="0.3">
      <c r="A18" s="631"/>
      <c r="B18" s="635"/>
      <c r="C18" s="635"/>
      <c r="D18" s="635"/>
      <c r="E18" s="635"/>
      <c r="F18" s="635"/>
      <c r="G18" s="635"/>
      <c r="H18" s="635"/>
      <c r="I18" s="635"/>
      <c r="J18" s="635"/>
      <c r="K18" s="635"/>
      <c r="L18" s="73"/>
      <c r="M18" s="510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2"/>
      <c r="Y18" s="64"/>
      <c r="Z18" s="65"/>
      <c r="AA18" s="64"/>
      <c r="AE18" s="31"/>
      <c r="AF18" s="29"/>
      <c r="AG18" s="29"/>
      <c r="AH18" s="29"/>
      <c r="AI18" s="29"/>
      <c r="AJ18" s="29"/>
      <c r="AK18" s="29"/>
      <c r="AL18" s="28"/>
      <c r="AM18" s="37"/>
    </row>
    <row r="19" spans="1:39" ht="35.25" customHeight="1" x14ac:dyDescent="0.3">
      <c r="A19" s="122"/>
      <c r="B19" s="482" t="s">
        <v>499</v>
      </c>
      <c r="C19" s="630"/>
      <c r="D19" s="630"/>
      <c r="E19" s="630"/>
      <c r="F19" s="630"/>
      <c r="G19" s="630"/>
      <c r="H19" s="630"/>
      <c r="I19" s="630"/>
      <c r="J19" s="78"/>
      <c r="K19" s="63"/>
      <c r="L19" s="73"/>
      <c r="M19" s="495"/>
      <c r="N19" s="496"/>
      <c r="O19" s="496"/>
      <c r="P19" s="496"/>
      <c r="Q19" s="496"/>
      <c r="R19" s="496"/>
      <c r="S19" s="496"/>
      <c r="T19" s="496"/>
      <c r="U19" s="496"/>
      <c r="V19" s="496"/>
      <c r="W19" s="496"/>
      <c r="X19" s="497"/>
      <c r="Y19" s="119" t="s">
        <v>636</v>
      </c>
      <c r="Z19" s="76" t="s">
        <v>634</v>
      </c>
      <c r="AA19" s="64"/>
      <c r="AE19" s="31"/>
      <c r="AF19" s="29"/>
      <c r="AG19" s="29"/>
      <c r="AH19" s="29"/>
      <c r="AI19" s="29"/>
      <c r="AJ19" s="29"/>
      <c r="AK19" s="29"/>
      <c r="AL19" s="28"/>
      <c r="AM19" s="37"/>
    </row>
    <row r="20" spans="1:39" ht="21" customHeight="1" x14ac:dyDescent="0.25">
      <c r="A20" s="86"/>
      <c r="B20" s="86"/>
      <c r="C20" s="86"/>
      <c r="D20" s="86"/>
      <c r="E20" s="86"/>
      <c r="F20" s="86"/>
      <c r="G20" s="86"/>
      <c r="H20" s="86"/>
      <c r="I20" s="86"/>
      <c r="J20" s="63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63"/>
      <c r="Y20" s="64"/>
      <c r="Z20" s="65"/>
      <c r="AA20" s="64"/>
    </row>
    <row r="21" spans="1:39" ht="18.75" hidden="1" customHeight="1" x14ac:dyDescent="0.25">
      <c r="A21" s="60"/>
      <c r="B21" s="224" t="s">
        <v>633</v>
      </c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5"/>
    </row>
    <row r="22" spans="1:39" ht="18.75" hidden="1" customHeight="1" x14ac:dyDescent="0.25">
      <c r="A22" s="60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5"/>
    </row>
    <row r="23" spans="1:39" ht="15" hidden="1" customHeight="1" x14ac:dyDescent="0.25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5"/>
    </row>
    <row r="24" spans="1:39" ht="31.5" hidden="1" customHeight="1" x14ac:dyDescent="0.25">
      <c r="A24" s="63"/>
      <c r="B24" s="629">
        <f ca="1">DATE(YEAR(TODAY()),MONTH(TODAY())-12,"1")</f>
        <v>42430</v>
      </c>
      <c r="C24" s="629"/>
      <c r="D24" s="629">
        <f ca="1">DATE(YEAR(TODAY()),MONTH(TODAY())-11,"1")</f>
        <v>42461</v>
      </c>
      <c r="E24" s="629"/>
      <c r="F24" s="629">
        <f ca="1">DATE(YEAR(TODAY()),MONTH(TODAY())-10,"1")</f>
        <v>42491</v>
      </c>
      <c r="G24" s="629"/>
      <c r="H24" s="629">
        <f ca="1">DATE(YEAR(TODAY()),MONTH(TODAY())-9,"1")</f>
        <v>42522</v>
      </c>
      <c r="I24" s="629"/>
      <c r="J24" s="629">
        <f ca="1">DATE(YEAR(TODAY()),MONTH(TODAY())-8,"1")</f>
        <v>42552</v>
      </c>
      <c r="K24" s="629"/>
      <c r="L24" s="629">
        <f ca="1">DATE(YEAR(TODAY()),MONTH(TODAY())-7,"1")</f>
        <v>42583</v>
      </c>
      <c r="M24" s="629"/>
      <c r="N24" s="629">
        <f ca="1">DATE(YEAR(TODAY()),MONTH(TODAY())-6,"1")</f>
        <v>42614</v>
      </c>
      <c r="O24" s="629"/>
      <c r="P24" s="629">
        <f ca="1">DATE(YEAR(TODAY()),MONTH(TODAY())-5,"1")</f>
        <v>42644</v>
      </c>
      <c r="Q24" s="629"/>
      <c r="R24" s="629">
        <f ca="1">DATE(YEAR(TODAY()),MONTH(TODAY())-4,"1")</f>
        <v>42675</v>
      </c>
      <c r="S24" s="629"/>
      <c r="T24" s="629">
        <f ca="1">DATE(YEAR(TODAY()),MONTH(TODAY())-3,"1")</f>
        <v>42705</v>
      </c>
      <c r="U24" s="629"/>
      <c r="V24" s="629">
        <f ca="1">DATE(YEAR(TODAY()),MONTH(TODAY())-2,"1")</f>
        <v>42736</v>
      </c>
      <c r="W24" s="629"/>
      <c r="X24" s="629">
        <f ca="1">DATE(YEAR(TODAY()),MONTH(TODAY())-1,"1")</f>
        <v>42767</v>
      </c>
      <c r="Y24" s="629"/>
      <c r="Z24" s="65"/>
    </row>
    <row r="25" spans="1:39" ht="30" hidden="1" customHeight="1" x14ac:dyDescent="0.25">
      <c r="A25" s="63"/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5"/>
    </row>
    <row r="26" spans="1:39" ht="15" hidden="1" customHeight="1" x14ac:dyDescent="0.25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5"/>
    </row>
    <row r="27" spans="1:39" ht="21.75" hidden="1" customHeight="1" x14ac:dyDescent="0.25">
      <c r="A27" s="60"/>
      <c r="B27" s="565" t="s">
        <v>627</v>
      </c>
      <c r="C27" s="626"/>
      <c r="D27" s="626"/>
      <c r="E27" s="626"/>
      <c r="F27" s="626"/>
      <c r="G27" s="626"/>
      <c r="H27" s="90"/>
      <c r="I27" s="90"/>
      <c r="J27" s="90"/>
      <c r="K27" s="90"/>
      <c r="L27" s="627" t="str">
        <f>IF(AND(KlientZaemOPF="ИП",OR(KlientNalogOsnVidDeyat="ЕНВД",KlientNalogOsnVidDeyat="ЕСХН",KlientNalogOsnVidDeyat="Прочее")),"","ЗАПОЛНЕНИЕ НЕ ТРЕБУЕТСЯ")</f>
        <v>ЗАПОЛНЕНИЕ НЕ ТРЕБУЕТСЯ</v>
      </c>
      <c r="M27" s="627"/>
      <c r="N27" s="627"/>
      <c r="O27" s="627"/>
      <c r="P27" s="627"/>
      <c r="Q27" s="627"/>
      <c r="R27" s="627"/>
      <c r="S27" s="627"/>
      <c r="T27" s="627"/>
      <c r="U27" s="627"/>
      <c r="V27" s="627"/>
      <c r="W27" s="627"/>
      <c r="X27" s="90"/>
      <c r="Y27" s="90"/>
      <c r="Z27" s="65"/>
    </row>
    <row r="28" spans="1:39" ht="21.75" hidden="1" customHeight="1" x14ac:dyDescent="0.25">
      <c r="A28" s="60"/>
      <c r="B28" s="626"/>
      <c r="C28" s="626"/>
      <c r="D28" s="626"/>
      <c r="E28" s="626"/>
      <c r="F28" s="626"/>
      <c r="G28" s="626"/>
      <c r="H28" s="90"/>
      <c r="I28" s="90"/>
      <c r="J28" s="90"/>
      <c r="K28" s="90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90"/>
      <c r="Y28" s="90"/>
      <c r="Z28" s="65"/>
    </row>
    <row r="29" spans="1:39" hidden="1" x14ac:dyDescent="0.25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5"/>
    </row>
    <row r="30" spans="1:39" ht="24.75" hidden="1" customHeight="1" x14ac:dyDescent="0.25">
      <c r="A30" s="63"/>
      <c r="B30" s="614" t="s">
        <v>299</v>
      </c>
      <c r="C30" s="615"/>
      <c r="D30" s="615"/>
      <c r="E30" s="615"/>
      <c r="F30" s="615"/>
      <c r="G30" s="615"/>
      <c r="H30" s="615"/>
      <c r="I30" s="615"/>
      <c r="J30" s="615"/>
      <c r="K30" s="615"/>
      <c r="L30" s="615"/>
      <c r="M30" s="615"/>
      <c r="N30" s="615"/>
      <c r="O30" s="615"/>
      <c r="P30" s="615"/>
      <c r="Q30" s="615"/>
      <c r="R30" s="615"/>
      <c r="S30" s="615"/>
      <c r="T30" s="615"/>
      <c r="U30" s="615"/>
      <c r="V30" s="615"/>
      <c r="W30" s="615"/>
      <c r="X30" s="615"/>
      <c r="Y30" s="616"/>
      <c r="Z30" s="65"/>
    </row>
    <row r="31" spans="1:39" ht="26.25" hidden="1" customHeight="1" x14ac:dyDescent="0.25">
      <c r="A31" s="63"/>
      <c r="B31" s="551" t="s">
        <v>434</v>
      </c>
      <c r="C31" s="562"/>
      <c r="D31" s="562"/>
      <c r="E31" s="562"/>
      <c r="F31" s="562"/>
      <c r="G31" s="562"/>
      <c r="H31" s="562"/>
      <c r="I31" s="562"/>
      <c r="J31" s="562"/>
      <c r="K31" s="562" t="s">
        <v>433</v>
      </c>
      <c r="L31" s="562"/>
      <c r="M31" s="562"/>
      <c r="N31" s="551" t="s">
        <v>435</v>
      </c>
      <c r="O31" s="562"/>
      <c r="P31" s="562"/>
      <c r="Q31" s="562"/>
      <c r="R31" s="562"/>
      <c r="S31" s="562"/>
      <c r="T31" s="562"/>
      <c r="U31" s="562"/>
      <c r="V31" s="562"/>
      <c r="W31" s="562" t="s">
        <v>433</v>
      </c>
      <c r="X31" s="562"/>
      <c r="Y31" s="562"/>
      <c r="Z31" s="65"/>
    </row>
    <row r="32" spans="1:39" ht="26.25" hidden="1" customHeight="1" x14ac:dyDescent="0.25">
      <c r="A32" s="63"/>
      <c r="B32" s="622" t="s">
        <v>432</v>
      </c>
      <c r="C32" s="623"/>
      <c r="D32" s="623"/>
      <c r="E32" s="623"/>
      <c r="F32" s="623"/>
      <c r="G32" s="623"/>
      <c r="H32" s="623"/>
      <c r="I32" s="623"/>
      <c r="J32" s="624"/>
      <c r="K32" s="611">
        <v>0</v>
      </c>
      <c r="L32" s="612"/>
      <c r="M32" s="613"/>
      <c r="N32" s="625" t="s">
        <v>420</v>
      </c>
      <c r="O32" s="623"/>
      <c r="P32" s="623"/>
      <c r="Q32" s="623"/>
      <c r="R32" s="623"/>
      <c r="S32" s="623"/>
      <c r="T32" s="623"/>
      <c r="U32" s="623"/>
      <c r="V32" s="624"/>
      <c r="W32" s="611">
        <v>0</v>
      </c>
      <c r="X32" s="612"/>
      <c r="Y32" s="613"/>
      <c r="Z32" s="65"/>
    </row>
    <row r="33" spans="1:26" ht="26.25" hidden="1" customHeight="1" x14ac:dyDescent="0.25">
      <c r="A33" s="63"/>
      <c r="B33" s="608" t="s">
        <v>428</v>
      </c>
      <c r="C33" s="609"/>
      <c r="D33" s="609"/>
      <c r="E33" s="609"/>
      <c r="F33" s="609"/>
      <c r="G33" s="609"/>
      <c r="H33" s="609"/>
      <c r="I33" s="609"/>
      <c r="J33" s="610"/>
      <c r="K33" s="611">
        <v>0</v>
      </c>
      <c r="L33" s="612"/>
      <c r="M33" s="613"/>
      <c r="N33" s="608" t="s">
        <v>419</v>
      </c>
      <c r="O33" s="609"/>
      <c r="P33" s="609"/>
      <c r="Q33" s="609"/>
      <c r="R33" s="609"/>
      <c r="S33" s="609"/>
      <c r="T33" s="609"/>
      <c r="U33" s="609"/>
      <c r="V33" s="610"/>
      <c r="W33" s="611">
        <v>0</v>
      </c>
      <c r="X33" s="612"/>
      <c r="Y33" s="613"/>
      <c r="Z33" s="65"/>
    </row>
    <row r="34" spans="1:26" ht="26.25" hidden="1" customHeight="1" x14ac:dyDescent="0.25">
      <c r="A34" s="63"/>
      <c r="B34" s="608" t="s">
        <v>421</v>
      </c>
      <c r="C34" s="609"/>
      <c r="D34" s="609"/>
      <c r="E34" s="609"/>
      <c r="F34" s="609"/>
      <c r="G34" s="609"/>
      <c r="H34" s="609"/>
      <c r="I34" s="609"/>
      <c r="J34" s="610"/>
      <c r="K34" s="611">
        <v>0</v>
      </c>
      <c r="L34" s="612"/>
      <c r="M34" s="613"/>
      <c r="N34" s="608" t="s">
        <v>418</v>
      </c>
      <c r="O34" s="609"/>
      <c r="P34" s="609"/>
      <c r="Q34" s="609"/>
      <c r="R34" s="609"/>
      <c r="S34" s="609"/>
      <c r="T34" s="609"/>
      <c r="U34" s="609"/>
      <c r="V34" s="610"/>
      <c r="W34" s="611">
        <v>0</v>
      </c>
      <c r="X34" s="612"/>
      <c r="Y34" s="613"/>
      <c r="Z34" s="65"/>
    </row>
    <row r="35" spans="1:26" ht="26.25" hidden="1" customHeight="1" x14ac:dyDescent="0.25">
      <c r="A35" s="63"/>
      <c r="B35" s="608" t="s">
        <v>427</v>
      </c>
      <c r="C35" s="609"/>
      <c r="D35" s="609"/>
      <c r="E35" s="609"/>
      <c r="F35" s="609"/>
      <c r="G35" s="609"/>
      <c r="H35" s="609"/>
      <c r="I35" s="609"/>
      <c r="J35" s="610"/>
      <c r="K35" s="611">
        <v>0</v>
      </c>
      <c r="L35" s="612"/>
      <c r="M35" s="613"/>
      <c r="N35" s="608" t="s">
        <v>417</v>
      </c>
      <c r="O35" s="609"/>
      <c r="P35" s="609"/>
      <c r="Q35" s="609"/>
      <c r="R35" s="609"/>
      <c r="S35" s="609"/>
      <c r="T35" s="609"/>
      <c r="U35" s="609"/>
      <c r="V35" s="610"/>
      <c r="W35" s="611">
        <v>0</v>
      </c>
      <c r="X35" s="612"/>
      <c r="Y35" s="613"/>
      <c r="Z35" s="65"/>
    </row>
    <row r="36" spans="1:26" ht="26.25" hidden="1" customHeight="1" x14ac:dyDescent="0.25">
      <c r="A36" s="63"/>
      <c r="B36" s="608" t="s">
        <v>411</v>
      </c>
      <c r="C36" s="609"/>
      <c r="D36" s="609"/>
      <c r="E36" s="609"/>
      <c r="F36" s="609"/>
      <c r="G36" s="609"/>
      <c r="H36" s="609"/>
      <c r="I36" s="609"/>
      <c r="J36" s="610"/>
      <c r="K36" s="611">
        <v>0</v>
      </c>
      <c r="L36" s="612"/>
      <c r="M36" s="613"/>
      <c r="N36" s="608" t="s">
        <v>416</v>
      </c>
      <c r="O36" s="609"/>
      <c r="P36" s="609"/>
      <c r="Q36" s="609"/>
      <c r="R36" s="609"/>
      <c r="S36" s="609"/>
      <c r="T36" s="609"/>
      <c r="U36" s="609"/>
      <c r="V36" s="610"/>
      <c r="W36" s="611">
        <v>0</v>
      </c>
      <c r="X36" s="612"/>
      <c r="Y36" s="613"/>
      <c r="Z36" s="65"/>
    </row>
    <row r="37" spans="1:26" ht="26.25" hidden="1" customHeight="1" x14ac:dyDescent="0.25">
      <c r="A37" s="63"/>
      <c r="B37" s="608" t="s">
        <v>424</v>
      </c>
      <c r="C37" s="609"/>
      <c r="D37" s="609"/>
      <c r="E37" s="609"/>
      <c r="F37" s="609"/>
      <c r="G37" s="609"/>
      <c r="H37" s="609"/>
      <c r="I37" s="609"/>
      <c r="J37" s="610"/>
      <c r="K37" s="611">
        <v>0</v>
      </c>
      <c r="L37" s="612"/>
      <c r="M37" s="613"/>
      <c r="N37" s="608" t="s">
        <v>415</v>
      </c>
      <c r="O37" s="609"/>
      <c r="P37" s="609"/>
      <c r="Q37" s="609"/>
      <c r="R37" s="609"/>
      <c r="S37" s="609"/>
      <c r="T37" s="609"/>
      <c r="U37" s="609"/>
      <c r="V37" s="610"/>
      <c r="W37" s="611">
        <v>0</v>
      </c>
      <c r="X37" s="612"/>
      <c r="Y37" s="613"/>
      <c r="Z37" s="65"/>
    </row>
    <row r="38" spans="1:26" ht="26.25" hidden="1" customHeight="1" x14ac:dyDescent="0.25">
      <c r="A38" s="63"/>
      <c r="B38" s="608" t="s">
        <v>422</v>
      </c>
      <c r="C38" s="609"/>
      <c r="D38" s="609"/>
      <c r="E38" s="609"/>
      <c r="F38" s="609"/>
      <c r="G38" s="609"/>
      <c r="H38" s="609"/>
      <c r="I38" s="609"/>
      <c r="J38" s="610"/>
      <c r="K38" s="611">
        <v>0</v>
      </c>
      <c r="L38" s="612"/>
      <c r="M38" s="613"/>
      <c r="N38" s="608" t="s">
        <v>414</v>
      </c>
      <c r="O38" s="609"/>
      <c r="P38" s="609"/>
      <c r="Q38" s="609"/>
      <c r="R38" s="609"/>
      <c r="S38" s="609"/>
      <c r="T38" s="609"/>
      <c r="U38" s="609"/>
      <c r="V38" s="610"/>
      <c r="W38" s="611">
        <v>0</v>
      </c>
      <c r="X38" s="612"/>
      <c r="Y38" s="613"/>
      <c r="Z38" s="65"/>
    </row>
    <row r="39" spans="1:26" ht="26.25" hidden="1" customHeight="1" x14ac:dyDescent="0.25">
      <c r="A39" s="63"/>
      <c r="B39" s="608" t="s">
        <v>423</v>
      </c>
      <c r="C39" s="609"/>
      <c r="D39" s="609"/>
      <c r="E39" s="609"/>
      <c r="F39" s="609"/>
      <c r="G39" s="609"/>
      <c r="H39" s="609"/>
      <c r="I39" s="609"/>
      <c r="J39" s="610"/>
      <c r="K39" s="611">
        <v>0</v>
      </c>
      <c r="L39" s="612"/>
      <c r="M39" s="613"/>
      <c r="N39" s="608" t="s">
        <v>631</v>
      </c>
      <c r="O39" s="609"/>
      <c r="P39" s="609"/>
      <c r="Q39" s="609"/>
      <c r="R39" s="609"/>
      <c r="S39" s="609"/>
      <c r="T39" s="609"/>
      <c r="U39" s="609"/>
      <c r="V39" s="610"/>
      <c r="W39" s="611">
        <v>0</v>
      </c>
      <c r="X39" s="612"/>
      <c r="Y39" s="613"/>
      <c r="Z39" s="65"/>
    </row>
    <row r="40" spans="1:26" ht="26.25" hidden="1" customHeight="1" x14ac:dyDescent="0.25">
      <c r="A40" s="63"/>
      <c r="B40" s="608" t="s">
        <v>425</v>
      </c>
      <c r="C40" s="609"/>
      <c r="D40" s="609"/>
      <c r="E40" s="609"/>
      <c r="F40" s="609"/>
      <c r="G40" s="609"/>
      <c r="H40" s="609"/>
      <c r="I40" s="609"/>
      <c r="J40" s="610"/>
      <c r="K40" s="611">
        <v>0</v>
      </c>
      <c r="L40" s="612"/>
      <c r="M40" s="613"/>
      <c r="N40" s="608" t="s">
        <v>412</v>
      </c>
      <c r="O40" s="609"/>
      <c r="P40" s="609"/>
      <c r="Q40" s="609"/>
      <c r="R40" s="609"/>
      <c r="S40" s="609"/>
      <c r="T40" s="609"/>
      <c r="U40" s="609"/>
      <c r="V40" s="610"/>
      <c r="W40" s="611">
        <v>0</v>
      </c>
      <c r="X40" s="612"/>
      <c r="Y40" s="613"/>
      <c r="Z40" s="65"/>
    </row>
    <row r="41" spans="1:26" ht="26.25" hidden="1" customHeight="1" x14ac:dyDescent="0.25">
      <c r="A41" s="63"/>
      <c r="B41" s="608" t="s">
        <v>429</v>
      </c>
      <c r="C41" s="609"/>
      <c r="D41" s="609"/>
      <c r="E41" s="609"/>
      <c r="F41" s="609"/>
      <c r="G41" s="609"/>
      <c r="H41" s="609"/>
      <c r="I41" s="609"/>
      <c r="J41" s="610"/>
      <c r="K41" s="611">
        <v>0</v>
      </c>
      <c r="L41" s="612"/>
      <c r="M41" s="613"/>
      <c r="N41" s="608" t="s">
        <v>413</v>
      </c>
      <c r="O41" s="609"/>
      <c r="P41" s="609"/>
      <c r="Q41" s="609"/>
      <c r="R41" s="609"/>
      <c r="S41" s="609"/>
      <c r="T41" s="609"/>
      <c r="U41" s="609"/>
      <c r="V41" s="610"/>
      <c r="W41" s="611">
        <v>0</v>
      </c>
      <c r="X41" s="612"/>
      <c r="Y41" s="613"/>
      <c r="Z41" s="65"/>
    </row>
    <row r="42" spans="1:26" ht="42" hidden="1" customHeight="1" x14ac:dyDescent="0.25">
      <c r="A42" s="63"/>
      <c r="B42" s="608" t="s">
        <v>426</v>
      </c>
      <c r="C42" s="609"/>
      <c r="D42" s="609"/>
      <c r="E42" s="609"/>
      <c r="F42" s="609"/>
      <c r="G42" s="609"/>
      <c r="H42" s="609"/>
      <c r="I42" s="609"/>
      <c r="J42" s="610"/>
      <c r="K42" s="611">
        <v>0</v>
      </c>
      <c r="L42" s="612"/>
      <c r="M42" s="613"/>
      <c r="N42" s="608" t="s">
        <v>630</v>
      </c>
      <c r="O42" s="609"/>
      <c r="P42" s="609"/>
      <c r="Q42" s="609"/>
      <c r="R42" s="609"/>
      <c r="S42" s="609"/>
      <c r="T42" s="609"/>
      <c r="U42" s="609"/>
      <c r="V42" s="610"/>
      <c r="W42" s="611">
        <v>0</v>
      </c>
      <c r="X42" s="612"/>
      <c r="Y42" s="613"/>
      <c r="Z42" s="65"/>
    </row>
    <row r="43" spans="1:26" ht="26.25" hidden="1" customHeight="1" x14ac:dyDescent="0.25">
      <c r="A43" s="63"/>
      <c r="B43" s="608" t="s">
        <v>431</v>
      </c>
      <c r="C43" s="609"/>
      <c r="D43" s="609"/>
      <c r="E43" s="609"/>
      <c r="F43" s="609"/>
      <c r="G43" s="609"/>
      <c r="H43" s="609"/>
      <c r="I43" s="609"/>
      <c r="J43" s="610"/>
      <c r="K43" s="611">
        <v>0</v>
      </c>
      <c r="L43" s="612"/>
      <c r="M43" s="613"/>
      <c r="N43" s="608" t="s">
        <v>629</v>
      </c>
      <c r="O43" s="609"/>
      <c r="P43" s="609"/>
      <c r="Q43" s="609"/>
      <c r="R43" s="609"/>
      <c r="S43" s="609"/>
      <c r="T43" s="609"/>
      <c r="U43" s="609"/>
      <c r="V43" s="610"/>
      <c r="W43" s="611">
        <v>0</v>
      </c>
      <c r="X43" s="612"/>
      <c r="Y43" s="613"/>
      <c r="Z43" s="65"/>
    </row>
    <row r="44" spans="1:26" ht="34.5" hidden="1" customHeight="1" x14ac:dyDescent="0.25">
      <c r="A44" s="63"/>
      <c r="B44" s="608" t="s">
        <v>430</v>
      </c>
      <c r="C44" s="609"/>
      <c r="D44" s="609"/>
      <c r="E44" s="609"/>
      <c r="F44" s="609"/>
      <c r="G44" s="609"/>
      <c r="H44" s="609"/>
      <c r="I44" s="609"/>
      <c r="J44" s="610"/>
      <c r="K44" s="611">
        <v>0</v>
      </c>
      <c r="L44" s="612"/>
      <c r="M44" s="613"/>
      <c r="N44" s="608"/>
      <c r="O44" s="609"/>
      <c r="P44" s="609"/>
      <c r="Q44" s="609"/>
      <c r="R44" s="609"/>
      <c r="S44" s="609"/>
      <c r="T44" s="609"/>
      <c r="U44" s="609"/>
      <c r="V44" s="610"/>
      <c r="W44" s="611">
        <v>0</v>
      </c>
      <c r="X44" s="612"/>
      <c r="Y44" s="613"/>
      <c r="Z44" s="65"/>
    </row>
    <row r="45" spans="1:26" ht="19.5" hidden="1" customHeight="1" x14ac:dyDescent="0.25">
      <c r="A45" s="63"/>
      <c r="J45" s="63"/>
      <c r="K45" s="63"/>
      <c r="L45" s="63"/>
      <c r="M45" s="63"/>
      <c r="V45" s="63"/>
      <c r="W45" s="63"/>
      <c r="X45" s="63"/>
      <c r="Y45" s="63"/>
      <c r="Z45" s="65"/>
    </row>
    <row r="46" spans="1:26" ht="25.5" hidden="1" customHeight="1" x14ac:dyDescent="0.25">
      <c r="A46" s="63"/>
      <c r="B46" s="614" t="s">
        <v>455</v>
      </c>
      <c r="C46" s="615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5"/>
      <c r="T46" s="615"/>
      <c r="U46" s="615"/>
      <c r="V46" s="615"/>
      <c r="W46" s="615"/>
      <c r="X46" s="615"/>
      <c r="Y46" s="616"/>
      <c r="Z46" s="65"/>
    </row>
    <row r="47" spans="1:26" ht="19.5" hidden="1" customHeight="1" x14ac:dyDescent="0.25">
      <c r="A47" s="63"/>
      <c r="B47" s="617" t="s">
        <v>300</v>
      </c>
      <c r="C47" s="618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9" t="s">
        <v>433</v>
      </c>
      <c r="U47" s="620"/>
      <c r="V47" s="620"/>
      <c r="W47" s="620"/>
      <c r="X47" s="620"/>
      <c r="Y47" s="621"/>
      <c r="Z47" s="65"/>
    </row>
    <row r="48" spans="1:26" ht="19.5" hidden="1" customHeight="1" x14ac:dyDescent="0.25">
      <c r="A48" s="63"/>
      <c r="B48" s="601" t="s">
        <v>628</v>
      </c>
      <c r="C48" s="602"/>
      <c r="D48" s="602"/>
      <c r="E48" s="602"/>
      <c r="F48" s="602"/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3">
        <v>0</v>
      </c>
      <c r="U48" s="603"/>
      <c r="V48" s="603"/>
      <c r="W48" s="603"/>
      <c r="X48" s="603"/>
      <c r="Y48" s="603"/>
      <c r="Z48" s="65"/>
    </row>
    <row r="49" spans="1:26" ht="19.5" hidden="1" customHeight="1" x14ac:dyDescent="0.25">
      <c r="A49" s="63"/>
      <c r="B49" s="601" t="s">
        <v>448</v>
      </c>
      <c r="C49" s="602"/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3">
        <v>0</v>
      </c>
      <c r="U49" s="603"/>
      <c r="V49" s="603"/>
      <c r="W49" s="603"/>
      <c r="X49" s="603"/>
      <c r="Y49" s="603"/>
      <c r="Z49" s="65"/>
    </row>
    <row r="50" spans="1:26" ht="19.5" hidden="1" customHeight="1" x14ac:dyDescent="0.25">
      <c r="A50" s="63"/>
      <c r="B50" s="601" t="s">
        <v>449</v>
      </c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  <c r="S50" s="602"/>
      <c r="T50" s="605">
        <f>SUM(T51:Y55)</f>
        <v>0</v>
      </c>
      <c r="U50" s="605"/>
      <c r="V50" s="605"/>
      <c r="W50" s="605"/>
      <c r="X50" s="605"/>
      <c r="Y50" s="605"/>
      <c r="Z50" s="65"/>
    </row>
    <row r="51" spans="1:26" ht="19.5" hidden="1" customHeight="1" x14ac:dyDescent="0.25">
      <c r="A51" s="63"/>
      <c r="B51" s="606" t="s">
        <v>436</v>
      </c>
      <c r="C51" s="607"/>
      <c r="D51" s="607"/>
      <c r="E51" s="607"/>
      <c r="F51" s="607"/>
      <c r="G51" s="607"/>
      <c r="H51" s="607"/>
      <c r="I51" s="607"/>
      <c r="J51" s="607"/>
      <c r="K51" s="607"/>
      <c r="L51" s="607"/>
      <c r="M51" s="607"/>
      <c r="N51" s="607"/>
      <c r="O51" s="607"/>
      <c r="P51" s="607"/>
      <c r="Q51" s="607"/>
      <c r="R51" s="607"/>
      <c r="S51" s="607"/>
      <c r="T51" s="603">
        <v>0</v>
      </c>
      <c r="U51" s="603"/>
      <c r="V51" s="603"/>
      <c r="W51" s="603"/>
      <c r="X51" s="603"/>
      <c r="Y51" s="603"/>
      <c r="Z51" s="65"/>
    </row>
    <row r="52" spans="1:26" ht="19.5" hidden="1" customHeight="1" x14ac:dyDescent="0.25">
      <c r="A52" s="63"/>
      <c r="B52" s="606" t="s">
        <v>437</v>
      </c>
      <c r="C52" s="607"/>
      <c r="D52" s="607"/>
      <c r="E52" s="607"/>
      <c r="F52" s="607"/>
      <c r="G52" s="607"/>
      <c r="H52" s="607"/>
      <c r="I52" s="607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3">
        <v>0</v>
      </c>
      <c r="U52" s="603"/>
      <c r="V52" s="603"/>
      <c r="W52" s="603"/>
      <c r="X52" s="603"/>
      <c r="Y52" s="603"/>
      <c r="Z52" s="65"/>
    </row>
    <row r="53" spans="1:26" ht="19.5" hidden="1" customHeight="1" x14ac:dyDescent="0.25">
      <c r="A53" s="63"/>
      <c r="B53" s="606" t="s">
        <v>438</v>
      </c>
      <c r="C53" s="607"/>
      <c r="D53" s="607"/>
      <c r="E53" s="60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3">
        <v>0</v>
      </c>
      <c r="U53" s="603"/>
      <c r="V53" s="603"/>
      <c r="W53" s="603"/>
      <c r="X53" s="603"/>
      <c r="Y53" s="603"/>
      <c r="Z53" s="65"/>
    </row>
    <row r="54" spans="1:26" ht="19.5" hidden="1" customHeight="1" x14ac:dyDescent="0.25">
      <c r="A54" s="63"/>
      <c r="B54" s="606" t="s">
        <v>439</v>
      </c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3">
        <v>0</v>
      </c>
      <c r="U54" s="603"/>
      <c r="V54" s="603"/>
      <c r="W54" s="603"/>
      <c r="X54" s="603"/>
      <c r="Y54" s="603"/>
      <c r="Z54" s="65"/>
    </row>
    <row r="55" spans="1:26" ht="19.5" hidden="1" customHeight="1" x14ac:dyDescent="0.25">
      <c r="A55" s="63"/>
      <c r="B55" s="606" t="s">
        <v>440</v>
      </c>
      <c r="C55" s="607"/>
      <c r="D55" s="607"/>
      <c r="E55" s="607"/>
      <c r="F55" s="607"/>
      <c r="G55" s="607"/>
      <c r="H55" s="607"/>
      <c r="I55" s="607"/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3">
        <v>0</v>
      </c>
      <c r="U55" s="603"/>
      <c r="V55" s="603"/>
      <c r="W55" s="603"/>
      <c r="X55" s="603"/>
      <c r="Y55" s="603"/>
      <c r="Z55" s="65"/>
    </row>
    <row r="56" spans="1:26" ht="19.5" hidden="1" customHeight="1" x14ac:dyDescent="0.25">
      <c r="A56" s="63"/>
      <c r="B56" s="601" t="s">
        <v>450</v>
      </c>
      <c r="C56" s="602"/>
      <c r="D56" s="602"/>
      <c r="E56" s="602"/>
      <c r="F56" s="602"/>
      <c r="G56" s="602"/>
      <c r="H56" s="602"/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5">
        <f>SUM(T57:Y58)</f>
        <v>0</v>
      </c>
      <c r="U56" s="605"/>
      <c r="V56" s="605"/>
      <c r="W56" s="605"/>
      <c r="X56" s="605"/>
      <c r="Y56" s="605"/>
      <c r="Z56" s="65"/>
    </row>
    <row r="57" spans="1:26" ht="19.5" hidden="1" customHeight="1" x14ac:dyDescent="0.25">
      <c r="A57" s="63"/>
      <c r="B57" s="606" t="s">
        <v>441</v>
      </c>
      <c r="C57" s="607"/>
      <c r="D57" s="607"/>
      <c r="E57" s="607"/>
      <c r="F57" s="607"/>
      <c r="G57" s="607"/>
      <c r="H57" s="607"/>
      <c r="I57" s="607"/>
      <c r="J57" s="607"/>
      <c r="K57" s="607"/>
      <c r="L57" s="607"/>
      <c r="M57" s="607"/>
      <c r="N57" s="607"/>
      <c r="O57" s="607"/>
      <c r="P57" s="607"/>
      <c r="Q57" s="607"/>
      <c r="R57" s="607"/>
      <c r="S57" s="607"/>
      <c r="T57" s="603">
        <v>0</v>
      </c>
      <c r="U57" s="603"/>
      <c r="V57" s="603"/>
      <c r="W57" s="603"/>
      <c r="X57" s="603"/>
      <c r="Y57" s="603"/>
      <c r="Z57" s="65"/>
    </row>
    <row r="58" spans="1:26" ht="19.5" hidden="1" customHeight="1" x14ac:dyDescent="0.25">
      <c r="A58" s="63"/>
      <c r="B58" s="606" t="s">
        <v>442</v>
      </c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  <c r="S58" s="607"/>
      <c r="T58" s="603">
        <v>0</v>
      </c>
      <c r="U58" s="603"/>
      <c r="V58" s="603"/>
      <c r="W58" s="603"/>
      <c r="X58" s="603"/>
      <c r="Y58" s="603"/>
      <c r="Z58" s="65"/>
    </row>
    <row r="59" spans="1:26" ht="19.5" hidden="1" customHeight="1" x14ac:dyDescent="0.25">
      <c r="A59" s="63"/>
      <c r="B59" s="601" t="s">
        <v>443</v>
      </c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3">
        <v>0</v>
      </c>
      <c r="U59" s="603"/>
      <c r="V59" s="603"/>
      <c r="W59" s="603"/>
      <c r="X59" s="603"/>
      <c r="Y59" s="603"/>
      <c r="Z59" s="65"/>
    </row>
    <row r="60" spans="1:26" ht="19.5" hidden="1" customHeight="1" x14ac:dyDescent="0.25">
      <c r="A60" s="63"/>
      <c r="B60" s="601" t="s">
        <v>454</v>
      </c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3">
        <v>0</v>
      </c>
      <c r="U60" s="603"/>
      <c r="V60" s="603"/>
      <c r="W60" s="603"/>
      <c r="X60" s="603"/>
      <c r="Y60" s="603"/>
      <c r="Z60" s="65"/>
    </row>
    <row r="61" spans="1:26" ht="19.5" hidden="1" customHeight="1" x14ac:dyDescent="0.25">
      <c r="A61" s="63"/>
      <c r="B61" s="601" t="s">
        <v>453</v>
      </c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3">
        <v>0</v>
      </c>
      <c r="U61" s="603"/>
      <c r="V61" s="603"/>
      <c r="W61" s="603"/>
      <c r="X61" s="603"/>
      <c r="Y61" s="603"/>
      <c r="Z61" s="65"/>
    </row>
    <row r="62" spans="1:26" ht="19.5" hidden="1" customHeight="1" x14ac:dyDescent="0.25">
      <c r="A62" s="63"/>
      <c r="B62" s="601" t="s">
        <v>452</v>
      </c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3">
        <v>0</v>
      </c>
      <c r="U62" s="603"/>
      <c r="V62" s="603"/>
      <c r="W62" s="603"/>
      <c r="X62" s="603"/>
      <c r="Y62" s="603"/>
      <c r="Z62" s="65"/>
    </row>
    <row r="63" spans="1:26" ht="19.5" hidden="1" customHeight="1" x14ac:dyDescent="0.25">
      <c r="A63" s="63"/>
      <c r="B63" s="601" t="s">
        <v>451</v>
      </c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5">
        <f>T48-T49-T50-T56-T59+T60-T61-T62</f>
        <v>0</v>
      </c>
      <c r="U63" s="605"/>
      <c r="V63" s="605"/>
      <c r="W63" s="605"/>
      <c r="X63" s="605"/>
      <c r="Y63" s="605"/>
      <c r="Z63" s="65"/>
    </row>
    <row r="64" spans="1:26" ht="19.5" hidden="1" customHeight="1" x14ac:dyDescent="0.25">
      <c r="A64" s="63"/>
      <c r="B64" s="601" t="s">
        <v>444</v>
      </c>
      <c r="C64" s="602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3">
        <v>0</v>
      </c>
      <c r="U64" s="603"/>
      <c r="V64" s="603"/>
      <c r="W64" s="603"/>
      <c r="X64" s="603"/>
      <c r="Y64" s="603"/>
      <c r="Z64" s="65"/>
    </row>
    <row r="65" spans="1:27" ht="19.5" hidden="1" customHeight="1" x14ac:dyDescent="0.25">
      <c r="A65" s="63"/>
      <c r="B65" s="601" t="s">
        <v>445</v>
      </c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3">
        <v>0</v>
      </c>
      <c r="U65" s="603"/>
      <c r="V65" s="603"/>
      <c r="W65" s="603"/>
      <c r="X65" s="603"/>
      <c r="Y65" s="603"/>
      <c r="Z65" s="65"/>
    </row>
    <row r="66" spans="1:27" ht="19.5" hidden="1" customHeight="1" x14ac:dyDescent="0.25">
      <c r="A66" s="63"/>
      <c r="B66" s="601" t="s">
        <v>446</v>
      </c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3">
        <v>0</v>
      </c>
      <c r="U66" s="603"/>
      <c r="V66" s="603"/>
      <c r="W66" s="603"/>
      <c r="X66" s="603"/>
      <c r="Y66" s="603"/>
      <c r="Z66" s="65"/>
    </row>
    <row r="67" spans="1:27" ht="19.5" hidden="1" customHeight="1" x14ac:dyDescent="0.25">
      <c r="A67" s="63"/>
      <c r="B67" s="601" t="s">
        <v>447</v>
      </c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3">
        <v>0</v>
      </c>
      <c r="U67" s="603"/>
      <c r="V67" s="603"/>
      <c r="W67" s="603"/>
      <c r="X67" s="603"/>
      <c r="Y67" s="603"/>
      <c r="Z67" s="65"/>
    </row>
    <row r="68" spans="1:27" hidden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5"/>
    </row>
    <row r="69" spans="1:27" hidden="1" x14ac:dyDescent="0.25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5"/>
    </row>
    <row r="70" spans="1:27" ht="15.75" customHeight="1" x14ac:dyDescent="0.25">
      <c r="A70" s="60"/>
      <c r="B70" s="224" t="s">
        <v>364</v>
      </c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60"/>
      <c r="Y70" s="60"/>
      <c r="Z70" s="65"/>
      <c r="AA70" s="64"/>
    </row>
    <row r="71" spans="1:27" ht="15.75" customHeight="1" x14ac:dyDescent="0.25">
      <c r="A71" s="60"/>
      <c r="B71" s="22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60"/>
      <c r="Y71" s="60"/>
      <c r="Z71" s="65"/>
      <c r="AA71" s="64"/>
    </row>
    <row r="72" spans="1:27" ht="24.75" customHeight="1" x14ac:dyDescent="0.25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04" t="s">
        <v>637</v>
      </c>
      <c r="U72" s="604"/>
      <c r="V72" s="604"/>
      <c r="W72" s="604" t="s">
        <v>637</v>
      </c>
      <c r="X72" s="604"/>
      <c r="Y72" s="604"/>
      <c r="Z72" s="65"/>
      <c r="AA72" s="64"/>
    </row>
    <row r="73" spans="1:27" ht="45.75" customHeight="1" x14ac:dyDescent="0.25">
      <c r="A73" s="63"/>
      <c r="B73" s="598" t="s">
        <v>294</v>
      </c>
      <c r="C73" s="599"/>
      <c r="D73" s="599"/>
      <c r="E73" s="599"/>
      <c r="F73" s="599"/>
      <c r="G73" s="599"/>
      <c r="H73" s="599"/>
      <c r="I73" s="599"/>
      <c r="J73" s="599"/>
      <c r="K73" s="599"/>
      <c r="L73" s="599"/>
      <c r="M73" s="599"/>
      <c r="N73" s="599"/>
      <c r="O73" s="599"/>
      <c r="P73" s="599"/>
      <c r="Q73" s="599"/>
      <c r="R73" s="599"/>
      <c r="S73" s="600"/>
      <c r="T73" s="596" t="s">
        <v>763</v>
      </c>
      <c r="U73" s="597"/>
      <c r="V73" s="597"/>
      <c r="W73" s="596" t="s">
        <v>764</v>
      </c>
      <c r="X73" s="597"/>
      <c r="Y73" s="597"/>
      <c r="Z73" s="65"/>
      <c r="AA73" s="64"/>
    </row>
    <row r="74" spans="1:27" ht="25.5" customHeight="1" x14ac:dyDescent="0.25">
      <c r="A74" s="63"/>
      <c r="B74" s="593"/>
      <c r="C74" s="594"/>
      <c r="D74" s="594"/>
      <c r="E74" s="594"/>
      <c r="F74" s="594"/>
      <c r="G74" s="594"/>
      <c r="H74" s="594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5"/>
      <c r="T74" s="592"/>
      <c r="U74" s="592"/>
      <c r="V74" s="592"/>
      <c r="W74" s="592"/>
      <c r="X74" s="592"/>
      <c r="Y74" s="592"/>
      <c r="Z74" s="65"/>
      <c r="AA74" s="64"/>
    </row>
    <row r="75" spans="1:27" ht="25.5" customHeight="1" x14ac:dyDescent="0.25">
      <c r="A75" s="63"/>
      <c r="B75" s="593"/>
      <c r="C75" s="594"/>
      <c r="D75" s="594"/>
      <c r="E75" s="594"/>
      <c r="F75" s="594"/>
      <c r="G75" s="594"/>
      <c r="H75" s="594"/>
      <c r="I75" s="594"/>
      <c r="J75" s="594"/>
      <c r="K75" s="594"/>
      <c r="L75" s="594"/>
      <c r="M75" s="594"/>
      <c r="N75" s="594"/>
      <c r="O75" s="594"/>
      <c r="P75" s="594"/>
      <c r="Q75" s="594"/>
      <c r="R75" s="594"/>
      <c r="S75" s="595"/>
      <c r="T75" s="592"/>
      <c r="U75" s="592"/>
      <c r="V75" s="592"/>
      <c r="W75" s="592"/>
      <c r="X75" s="592"/>
      <c r="Y75" s="592"/>
      <c r="Z75" s="65"/>
      <c r="AA75" s="64"/>
    </row>
    <row r="76" spans="1:27" ht="25.5" customHeight="1" x14ac:dyDescent="0.25">
      <c r="A76" s="63"/>
      <c r="B76" s="593"/>
      <c r="C76" s="594"/>
      <c r="D76" s="594"/>
      <c r="E76" s="594"/>
      <c r="F76" s="594"/>
      <c r="G76" s="594"/>
      <c r="H76" s="594"/>
      <c r="I76" s="594"/>
      <c r="J76" s="594"/>
      <c r="K76" s="594"/>
      <c r="L76" s="594"/>
      <c r="M76" s="594"/>
      <c r="N76" s="594"/>
      <c r="O76" s="594"/>
      <c r="P76" s="594"/>
      <c r="Q76" s="594"/>
      <c r="R76" s="594"/>
      <c r="S76" s="595"/>
      <c r="T76" s="592"/>
      <c r="U76" s="592"/>
      <c r="V76" s="592"/>
      <c r="W76" s="592"/>
      <c r="X76" s="592"/>
      <c r="Y76" s="592"/>
      <c r="Z76" s="65"/>
      <c r="AA76" s="64"/>
    </row>
    <row r="77" spans="1:27" ht="25.5" customHeight="1" x14ac:dyDescent="0.25">
      <c r="A77" s="63"/>
      <c r="B77" s="593"/>
      <c r="C77" s="594"/>
      <c r="D77" s="594"/>
      <c r="E77" s="594"/>
      <c r="F77" s="594"/>
      <c r="G77" s="594"/>
      <c r="H77" s="594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5"/>
      <c r="T77" s="592"/>
      <c r="U77" s="592"/>
      <c r="V77" s="592"/>
      <c r="W77" s="592"/>
      <c r="X77" s="592"/>
      <c r="Y77" s="592"/>
      <c r="Z77" s="65"/>
      <c r="AA77" s="64"/>
    </row>
    <row r="78" spans="1:27" ht="25.5" customHeight="1" x14ac:dyDescent="0.25">
      <c r="A78" s="63"/>
      <c r="B78" s="593"/>
      <c r="C78" s="594"/>
      <c r="D78" s="594"/>
      <c r="E78" s="594"/>
      <c r="F78" s="594"/>
      <c r="G78" s="594"/>
      <c r="H78" s="594"/>
      <c r="I78" s="594"/>
      <c r="J78" s="594"/>
      <c r="K78" s="594"/>
      <c r="L78" s="594"/>
      <c r="M78" s="594"/>
      <c r="N78" s="594"/>
      <c r="O78" s="594"/>
      <c r="P78" s="594"/>
      <c r="Q78" s="594"/>
      <c r="R78" s="594"/>
      <c r="S78" s="595"/>
      <c r="T78" s="592"/>
      <c r="U78" s="592"/>
      <c r="V78" s="592"/>
      <c r="W78" s="592"/>
      <c r="X78" s="592"/>
      <c r="Y78" s="592"/>
      <c r="Z78" s="65"/>
      <c r="AA78" s="64"/>
    </row>
    <row r="79" spans="1:27" x14ac:dyDescent="0.25">
      <c r="A79" s="63"/>
      <c r="B79" s="63"/>
      <c r="C79" s="63"/>
      <c r="D79" s="63"/>
      <c r="E79" s="63"/>
      <c r="F79" s="63"/>
      <c r="G79" s="63"/>
      <c r="H79" s="63"/>
      <c r="I79" s="63"/>
      <c r="J79" s="84"/>
      <c r="K79" s="63"/>
      <c r="L79" s="64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64"/>
      <c r="Z79" s="65"/>
      <c r="AA79" s="64"/>
    </row>
    <row r="80" spans="1:27" ht="15" customHeight="1" x14ac:dyDescent="0.25">
      <c r="A80" s="63"/>
      <c r="B80" s="483" t="str">
        <f ca="1">HYPERLINK(SUBSTITUTE(CELL("адрес",From5To6),"'",""),"Назад")</f>
        <v>Назад</v>
      </c>
      <c r="C80" s="484"/>
      <c r="D80" s="485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483" t="str">
        <f ca="1">HYPERLINK(SUBSTITUTE(CELL("адрес",From7To6),"'",""),"Далее")</f>
        <v>Далее</v>
      </c>
      <c r="Y80" s="484"/>
      <c r="Z80" s="485"/>
      <c r="AA80" s="64"/>
    </row>
    <row r="81" spans="1:27" ht="15" customHeight="1" x14ac:dyDescent="0.25">
      <c r="A81" s="63"/>
      <c r="B81" s="486"/>
      <c r="C81" s="487"/>
      <c r="D81" s="488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486"/>
      <c r="Y81" s="487"/>
      <c r="Z81" s="488"/>
      <c r="AA81" s="64"/>
    </row>
    <row r="82" spans="1:27" x14ac:dyDescent="0.2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</row>
  </sheetData>
  <sheetProtection sheet="1" objects="1" scenarios="1"/>
  <mergeCells count="173">
    <mergeCell ref="M9:X9"/>
    <mergeCell ref="B10:H10"/>
    <mergeCell ref="M10:X10"/>
    <mergeCell ref="M11:X11"/>
    <mergeCell ref="AE11:AL11"/>
    <mergeCell ref="M12:X12"/>
    <mergeCell ref="R2:Y3"/>
    <mergeCell ref="I3:Q3"/>
    <mergeCell ref="B5:Q6"/>
    <mergeCell ref="M8:X8"/>
    <mergeCell ref="B16:I16"/>
    <mergeCell ref="M16:X16"/>
    <mergeCell ref="A17:A18"/>
    <mergeCell ref="M17:X18"/>
    <mergeCell ref="B21:M22"/>
    <mergeCell ref="B17:K18"/>
    <mergeCell ref="B13:I13"/>
    <mergeCell ref="M13:X13"/>
    <mergeCell ref="B14:I14"/>
    <mergeCell ref="M14:X14"/>
    <mergeCell ref="B15:I15"/>
    <mergeCell ref="M15:X15"/>
    <mergeCell ref="B19:I19"/>
    <mergeCell ref="M19:X19"/>
    <mergeCell ref="N24:O24"/>
    <mergeCell ref="P24:Q24"/>
    <mergeCell ref="R24:S24"/>
    <mergeCell ref="T24:U24"/>
    <mergeCell ref="V24:W24"/>
    <mergeCell ref="X24:Y24"/>
    <mergeCell ref="B24:C24"/>
    <mergeCell ref="D24:E24"/>
    <mergeCell ref="F24:G24"/>
    <mergeCell ref="H24:I24"/>
    <mergeCell ref="J24:K24"/>
    <mergeCell ref="L24:M24"/>
    <mergeCell ref="N25:O25"/>
    <mergeCell ref="P25:Q25"/>
    <mergeCell ref="R25:S25"/>
    <mergeCell ref="T25:U25"/>
    <mergeCell ref="V25:W25"/>
    <mergeCell ref="X25:Y25"/>
    <mergeCell ref="B25:C25"/>
    <mergeCell ref="D25:E25"/>
    <mergeCell ref="F25:G25"/>
    <mergeCell ref="H25:I25"/>
    <mergeCell ref="J25:K25"/>
    <mergeCell ref="L25:M25"/>
    <mergeCell ref="B32:J32"/>
    <mergeCell ref="K32:M32"/>
    <mergeCell ref="N32:V32"/>
    <mergeCell ref="W32:Y32"/>
    <mergeCell ref="B33:J33"/>
    <mergeCell ref="K33:M33"/>
    <mergeCell ref="N33:V33"/>
    <mergeCell ref="W33:Y33"/>
    <mergeCell ref="B27:G28"/>
    <mergeCell ref="L27:W28"/>
    <mergeCell ref="B30:Y30"/>
    <mergeCell ref="B31:J31"/>
    <mergeCell ref="K31:M31"/>
    <mergeCell ref="N31:V31"/>
    <mergeCell ref="W31:Y31"/>
    <mergeCell ref="B36:J36"/>
    <mergeCell ref="K36:M36"/>
    <mergeCell ref="N36:V36"/>
    <mergeCell ref="W36:Y36"/>
    <mergeCell ref="B37:J37"/>
    <mergeCell ref="K37:M37"/>
    <mergeCell ref="N37:V37"/>
    <mergeCell ref="W37:Y37"/>
    <mergeCell ref="B34:J34"/>
    <mergeCell ref="K34:M34"/>
    <mergeCell ref="N34:V34"/>
    <mergeCell ref="W34:Y34"/>
    <mergeCell ref="B35:J35"/>
    <mergeCell ref="K35:M35"/>
    <mergeCell ref="N35:V35"/>
    <mergeCell ref="W35:Y35"/>
    <mergeCell ref="B40:J40"/>
    <mergeCell ref="K40:M40"/>
    <mergeCell ref="N40:V40"/>
    <mergeCell ref="W40:Y40"/>
    <mergeCell ref="B41:J41"/>
    <mergeCell ref="K41:M41"/>
    <mergeCell ref="N41:V41"/>
    <mergeCell ref="W41:Y41"/>
    <mergeCell ref="B38:J38"/>
    <mergeCell ref="K38:M38"/>
    <mergeCell ref="N38:V38"/>
    <mergeCell ref="W38:Y38"/>
    <mergeCell ref="B39:J39"/>
    <mergeCell ref="K39:M39"/>
    <mergeCell ref="N39:V39"/>
    <mergeCell ref="W39:Y39"/>
    <mergeCell ref="B44:J44"/>
    <mergeCell ref="K44:M44"/>
    <mergeCell ref="N44:V44"/>
    <mergeCell ref="W44:Y44"/>
    <mergeCell ref="B46:Y46"/>
    <mergeCell ref="B47:S47"/>
    <mergeCell ref="T47:Y47"/>
    <mergeCell ref="B42:J42"/>
    <mergeCell ref="K42:M42"/>
    <mergeCell ref="N42:V42"/>
    <mergeCell ref="W42:Y42"/>
    <mergeCell ref="B43:J43"/>
    <mergeCell ref="K43:M43"/>
    <mergeCell ref="N43:V43"/>
    <mergeCell ref="W43:Y43"/>
    <mergeCell ref="B51:S51"/>
    <mergeCell ref="T51:Y51"/>
    <mergeCell ref="B52:S52"/>
    <mergeCell ref="T52:Y52"/>
    <mergeCell ref="B53:S53"/>
    <mergeCell ref="T53:Y53"/>
    <mergeCell ref="B48:S48"/>
    <mergeCell ref="T48:Y48"/>
    <mergeCell ref="B49:S49"/>
    <mergeCell ref="T49:Y49"/>
    <mergeCell ref="B50:S50"/>
    <mergeCell ref="T50:Y50"/>
    <mergeCell ref="B57:S57"/>
    <mergeCell ref="T57:Y57"/>
    <mergeCell ref="B58:S58"/>
    <mergeCell ref="T58:Y58"/>
    <mergeCell ref="B59:S59"/>
    <mergeCell ref="T59:Y59"/>
    <mergeCell ref="B54:S54"/>
    <mergeCell ref="T54:Y54"/>
    <mergeCell ref="B55:S55"/>
    <mergeCell ref="T55:Y55"/>
    <mergeCell ref="B56:S56"/>
    <mergeCell ref="T56:Y56"/>
    <mergeCell ref="B63:S63"/>
    <mergeCell ref="T63:Y63"/>
    <mergeCell ref="B64:S64"/>
    <mergeCell ref="T64:Y64"/>
    <mergeCell ref="B65:S65"/>
    <mergeCell ref="T65:Y65"/>
    <mergeCell ref="B60:S60"/>
    <mergeCell ref="T60:Y60"/>
    <mergeCell ref="B61:S61"/>
    <mergeCell ref="T61:Y61"/>
    <mergeCell ref="B62:S62"/>
    <mergeCell ref="T62:Y62"/>
    <mergeCell ref="T73:V73"/>
    <mergeCell ref="W73:Y73"/>
    <mergeCell ref="T74:V74"/>
    <mergeCell ref="W74:Y74"/>
    <mergeCell ref="B73:S73"/>
    <mergeCell ref="B74:S74"/>
    <mergeCell ref="B75:S75"/>
    <mergeCell ref="B76:S76"/>
    <mergeCell ref="B66:S66"/>
    <mergeCell ref="T66:Y66"/>
    <mergeCell ref="B67:S67"/>
    <mergeCell ref="T67:Y67"/>
    <mergeCell ref="B70:W71"/>
    <mergeCell ref="T72:V72"/>
    <mergeCell ref="W72:Y72"/>
    <mergeCell ref="B80:D81"/>
    <mergeCell ref="X80:Z81"/>
    <mergeCell ref="T77:V77"/>
    <mergeCell ref="W77:Y77"/>
    <mergeCell ref="T78:V78"/>
    <mergeCell ref="W78:Y78"/>
    <mergeCell ref="B77:S77"/>
    <mergeCell ref="B78:S78"/>
    <mergeCell ref="T75:V75"/>
    <mergeCell ref="W75:Y75"/>
    <mergeCell ref="T76:V76"/>
    <mergeCell ref="W76:Y76"/>
  </mergeCells>
  <conditionalFormatting sqref="M16:X16">
    <cfRule type="containsBlanks" dxfId="1286" priority="13">
      <formula>LEN(TRIM(M16))=0</formula>
    </cfRule>
  </conditionalFormatting>
  <conditionalFormatting sqref="M8:X8">
    <cfRule type="notContainsText" dxfId="1285" priority="26" operator="notContains" text="*">
      <formula>ISERROR(SEARCH("*",M8))</formula>
    </cfRule>
    <cfRule type="containsText" dxfId="1284" priority="27" operator="containsText" text="*">
      <formula>NOT(ISERROR(SEARCH("*",M8)))</formula>
    </cfRule>
  </conditionalFormatting>
  <conditionalFormatting sqref="M9:X13">
    <cfRule type="notContainsText" dxfId="1283" priority="23" operator="notContains" text="*">
      <formula>ISERROR(SEARCH("*",M9))</formula>
    </cfRule>
    <cfRule type="containsText" dxfId="1282" priority="24" operator="containsText" text="*">
      <formula>NOT(ISERROR(SEARCH("*",M9)))</formula>
    </cfRule>
  </conditionalFormatting>
  <conditionalFormatting sqref="M14:X14">
    <cfRule type="notContainsText" dxfId="1281" priority="20" operator="notContains" text="*">
      <formula>ISERROR(SEARCH("*",M14))</formula>
    </cfRule>
    <cfRule type="containsText" dxfId="1280" priority="21" operator="containsText" text="*">
      <formula>NOT(ISERROR(SEARCH("*",M14)))</formula>
    </cfRule>
  </conditionalFormatting>
  <conditionalFormatting sqref="M15:X15">
    <cfRule type="notContainsText" dxfId="1279" priority="17" operator="notContains" text="*">
      <formula>ISERROR(SEARCH("*",M15))</formula>
    </cfRule>
    <cfRule type="containsText" dxfId="1278" priority="18" operator="containsText" text="*">
      <formula>NOT(ISERROR(SEARCH("*",M15)))</formula>
    </cfRule>
  </conditionalFormatting>
  <conditionalFormatting sqref="M16:X16">
    <cfRule type="notContainsText" dxfId="1277" priority="14" operator="notContains" text="*">
      <formula>ISERROR(SEARCH("*",M16))</formula>
    </cfRule>
    <cfRule type="containsText" dxfId="1276" priority="15" operator="containsText" text="*">
      <formula>NOT(ISERROR(SEARCH("*",M16)))</formula>
    </cfRule>
  </conditionalFormatting>
  <conditionalFormatting sqref="M19:X19">
    <cfRule type="notContainsText" dxfId="1275" priority="3" operator="notContains" text="*">
      <formula>ISERROR(SEARCH("*",M19))</formula>
    </cfRule>
    <cfRule type="containsText" dxfId="1274" priority="4" operator="containsText" text="*">
      <formula>NOT(ISERROR(SEARCH("*",M19)))</formula>
    </cfRule>
  </conditionalFormatting>
  <dataValidations count="11">
    <dataValidation type="list" allowBlank="1" showInputMessage="1" showErrorMessage="1" sqref="M8:X8">
      <formula1>Upravlenie</formula1>
    </dataValidation>
    <dataValidation type="list" allowBlank="1" showInputMessage="1" showErrorMessage="1" sqref="M14:X14">
      <formula1>Konkurenti</formula1>
    </dataValidation>
    <dataValidation type="list" allowBlank="1" showInputMessage="1" showErrorMessage="1" sqref="M13:X13">
      <formula1>SobstvRegBiznes</formula1>
    </dataValidation>
    <dataValidation type="list" allowBlank="1" showInputMessage="1" showErrorMessage="1" sqref="M9:X9">
      <formula1>StepenUpravleniya</formula1>
    </dataValidation>
    <dataValidation type="whole" allowBlank="1" showInputMessage="1" showErrorMessage="1" sqref="M11:X12">
      <formula1>0</formula1>
      <formula2>1200</formula2>
    </dataValidation>
    <dataValidation type="whole" allowBlank="1" showInputMessage="1" showErrorMessage="1" sqref="M10:X10">
      <formula1>1</formula1>
      <formula2>1200</formula2>
    </dataValidation>
    <dataValidation type="list" allowBlank="1" showInputMessage="1" showErrorMessage="1" sqref="N19:X19 N15:X16 M15:M17 M19">
      <formula1>NalichieNedvizimosti</formula1>
    </dataValidation>
    <dataValidation type="textLength" allowBlank="1" showInputMessage="1" showErrorMessage="1" sqref="O75:S78">
      <formula1>20</formula1>
      <formula2>20</formula2>
    </dataValidation>
    <dataValidation type="decimal" allowBlank="1" showInputMessage="1" showErrorMessage="1" sqref="W32:W44 K32:K33 K35:K44 K34:M34 T64:T67 T48:T62">
      <formula1>0</formula1>
      <formula2>999999999</formula2>
    </dataValidation>
    <dataValidation type="list" allowBlank="1" showInputMessage="1" showErrorMessage="1" sqref="T74:Y78">
      <formula1>"Нет,Да,"</formula1>
    </dataValidation>
    <dataValidation type="decimal" allowBlank="1" showInputMessage="1" showErrorMessage="1" sqref="B25:Y25">
      <formula1>-1000000000</formula1>
      <formula2>1000000000</formula2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A29"/>
  <sheetViews>
    <sheetView topLeftCell="A10" zoomScale="80" zoomScaleNormal="80" workbookViewId="0">
      <selection activeCell="T26" sqref="T26"/>
    </sheetView>
  </sheetViews>
  <sheetFormatPr defaultColWidth="0" defaultRowHeight="15" zeroHeight="1" x14ac:dyDescent="0.25"/>
  <cols>
    <col min="1" max="27" width="9.140625" style="1" customWidth="1"/>
    <col min="28" max="16384" width="9.140625" style="1" hidden="1"/>
  </cols>
  <sheetData>
    <row r="1" spans="1:27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s="5" customFormat="1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s="5" customForma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s="5" customFormat="1" ht="21" customHeight="1" x14ac:dyDescent="0.25">
      <c r="A5" s="60"/>
      <c r="B5" s="224" t="s">
        <v>393</v>
      </c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60"/>
      <c r="Z5" s="65"/>
      <c r="AA5" s="64"/>
    </row>
    <row r="6" spans="1:27" s="5" customFormat="1" ht="21" customHeight="1" x14ac:dyDescent="0.25">
      <c r="A6" s="60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60"/>
      <c r="Z6" s="65"/>
      <c r="AA6" s="64"/>
    </row>
    <row r="7" spans="1:27" s="5" customFormat="1" ht="21" customHeight="1" x14ac:dyDescent="0.25">
      <c r="A7" s="82"/>
      <c r="B7" s="604" t="s">
        <v>637</v>
      </c>
      <c r="C7" s="604"/>
      <c r="D7" s="604"/>
      <c r="E7" s="604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65"/>
      <c r="AA7" s="64"/>
    </row>
    <row r="8" spans="1:27" s="5" customFormat="1" ht="32.25" customHeight="1" x14ac:dyDescent="0.25">
      <c r="A8" s="82"/>
      <c r="B8" s="551" t="s">
        <v>394</v>
      </c>
      <c r="C8" s="551"/>
      <c r="D8" s="551"/>
      <c r="E8" s="551"/>
      <c r="F8" s="551" t="s">
        <v>395</v>
      </c>
      <c r="G8" s="551"/>
      <c r="H8" s="551"/>
      <c r="I8" s="551"/>
      <c r="J8" s="551"/>
      <c r="K8" s="551"/>
      <c r="L8" s="551"/>
      <c r="M8" s="551"/>
      <c r="N8" s="551"/>
      <c r="O8" s="551" t="s">
        <v>396</v>
      </c>
      <c r="P8" s="551"/>
      <c r="Q8" s="551"/>
      <c r="R8" s="551"/>
      <c r="S8" s="551"/>
      <c r="T8" s="551" t="s">
        <v>397</v>
      </c>
      <c r="U8" s="551"/>
      <c r="V8" s="551"/>
      <c r="W8" s="551" t="s">
        <v>406</v>
      </c>
      <c r="X8" s="551"/>
      <c r="Y8" s="551"/>
      <c r="Z8" s="65"/>
      <c r="AA8" s="64"/>
    </row>
    <row r="9" spans="1:27" s="5" customFormat="1" ht="21" customHeight="1" x14ac:dyDescent="0.25">
      <c r="A9" s="63"/>
      <c r="B9" s="647"/>
      <c r="C9" s="647"/>
      <c r="D9" s="647"/>
      <c r="E9" s="647"/>
      <c r="F9" s="654"/>
      <c r="G9" s="651"/>
      <c r="H9" s="651"/>
      <c r="I9" s="651"/>
      <c r="J9" s="651"/>
      <c r="K9" s="651"/>
      <c r="L9" s="651"/>
      <c r="M9" s="651"/>
      <c r="N9" s="651"/>
      <c r="O9" s="655"/>
      <c r="P9" s="655"/>
      <c r="Q9" s="655"/>
      <c r="R9" s="655"/>
      <c r="S9" s="655"/>
      <c r="T9" s="656"/>
      <c r="U9" s="656"/>
      <c r="V9" s="656"/>
      <c r="W9" s="656"/>
      <c r="X9" s="656"/>
      <c r="Y9" s="656"/>
      <c r="Z9" s="65"/>
      <c r="AA9" s="64"/>
    </row>
    <row r="10" spans="1:27" s="5" customFormat="1" ht="21" customHeight="1" x14ac:dyDescent="0.25">
      <c r="A10" s="63"/>
      <c r="B10" s="640"/>
      <c r="C10" s="640"/>
      <c r="D10" s="640"/>
      <c r="E10" s="640"/>
      <c r="F10" s="654"/>
      <c r="G10" s="651"/>
      <c r="H10" s="651"/>
      <c r="I10" s="651"/>
      <c r="J10" s="651"/>
      <c r="K10" s="651"/>
      <c r="L10" s="651"/>
      <c r="M10" s="651"/>
      <c r="N10" s="651"/>
      <c r="O10" s="655"/>
      <c r="P10" s="655"/>
      <c r="Q10" s="655"/>
      <c r="R10" s="655"/>
      <c r="S10" s="655"/>
      <c r="T10" s="653"/>
      <c r="U10" s="653"/>
      <c r="V10" s="653"/>
      <c r="W10" s="653"/>
      <c r="X10" s="653"/>
      <c r="Y10" s="653"/>
      <c r="Z10" s="65"/>
      <c r="AA10" s="64"/>
    </row>
    <row r="11" spans="1:27" s="5" customFormat="1" ht="21" customHeight="1" x14ac:dyDescent="0.25">
      <c r="A11" s="63"/>
      <c r="B11" s="640"/>
      <c r="C11" s="640"/>
      <c r="D11" s="640"/>
      <c r="E11" s="640"/>
      <c r="F11" s="654"/>
      <c r="G11" s="651"/>
      <c r="H11" s="651"/>
      <c r="I11" s="651"/>
      <c r="J11" s="651"/>
      <c r="K11" s="651"/>
      <c r="L11" s="651"/>
      <c r="M11" s="651"/>
      <c r="N11" s="651"/>
      <c r="O11" s="655"/>
      <c r="P11" s="655"/>
      <c r="Q11" s="655"/>
      <c r="R11" s="655"/>
      <c r="S11" s="655"/>
      <c r="T11" s="653"/>
      <c r="U11" s="653"/>
      <c r="V11" s="653"/>
      <c r="W11" s="653"/>
      <c r="X11" s="653"/>
      <c r="Y11" s="653"/>
      <c r="Z11" s="65"/>
      <c r="AA11" s="64"/>
    </row>
    <row r="12" spans="1:27" s="5" customFormat="1" ht="21" customHeight="1" x14ac:dyDescent="0.25">
      <c r="A12" s="63"/>
      <c r="B12" s="640"/>
      <c r="C12" s="640"/>
      <c r="D12" s="640"/>
      <c r="E12" s="640"/>
      <c r="F12" s="651"/>
      <c r="G12" s="651"/>
      <c r="H12" s="651"/>
      <c r="I12" s="651"/>
      <c r="J12" s="651"/>
      <c r="K12" s="651"/>
      <c r="L12" s="651"/>
      <c r="M12" s="651"/>
      <c r="N12" s="651"/>
      <c r="O12" s="652"/>
      <c r="P12" s="652"/>
      <c r="Q12" s="652"/>
      <c r="R12" s="652"/>
      <c r="S12" s="652"/>
      <c r="T12" s="653"/>
      <c r="U12" s="653"/>
      <c r="V12" s="653"/>
      <c r="W12" s="653"/>
      <c r="X12" s="653"/>
      <c r="Y12" s="653"/>
      <c r="Z12" s="65"/>
      <c r="AA12" s="64"/>
    </row>
    <row r="13" spans="1:27" s="5" customFormat="1" ht="21" customHeight="1" x14ac:dyDescent="0.25">
      <c r="A13" s="86"/>
      <c r="B13" s="640"/>
      <c r="C13" s="640"/>
      <c r="D13" s="640"/>
      <c r="E13" s="640"/>
      <c r="F13" s="651"/>
      <c r="G13" s="651"/>
      <c r="H13" s="651"/>
      <c r="I13" s="651"/>
      <c r="J13" s="651"/>
      <c r="K13" s="651"/>
      <c r="L13" s="651"/>
      <c r="M13" s="651"/>
      <c r="N13" s="651"/>
      <c r="O13" s="652"/>
      <c r="P13" s="652"/>
      <c r="Q13" s="652"/>
      <c r="R13" s="652"/>
      <c r="S13" s="652"/>
      <c r="T13" s="653"/>
      <c r="U13" s="653"/>
      <c r="V13" s="653"/>
      <c r="W13" s="653"/>
      <c r="X13" s="653"/>
      <c r="Y13" s="653"/>
      <c r="Z13" s="65"/>
      <c r="AA13" s="64"/>
    </row>
    <row r="14" spans="1:27" s="5" customFormat="1" ht="21" customHeight="1" x14ac:dyDescent="0.25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5"/>
      <c r="AA14" s="64"/>
    </row>
    <row r="15" spans="1:27" s="5" customFormat="1" ht="21" customHeight="1" x14ac:dyDescent="0.25">
      <c r="A15" s="60"/>
      <c r="B15" s="224" t="s">
        <v>386</v>
      </c>
      <c r="C15" s="224"/>
      <c r="D15" s="224"/>
      <c r="E15" s="224"/>
      <c r="F15" s="224"/>
      <c r="G15" s="224"/>
      <c r="H15" s="224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5"/>
      <c r="AA15" s="64"/>
    </row>
    <row r="16" spans="1:27" s="5" customFormat="1" ht="21" customHeight="1" x14ac:dyDescent="0.25">
      <c r="A16" s="60"/>
      <c r="B16" s="224"/>
      <c r="C16" s="224"/>
      <c r="D16" s="224"/>
      <c r="E16" s="224"/>
      <c r="F16" s="224"/>
      <c r="G16" s="224"/>
      <c r="H16" s="224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5"/>
      <c r="AA16" s="64"/>
    </row>
    <row r="17" spans="1:27" s="5" customFormat="1" ht="21" customHeight="1" x14ac:dyDescent="0.25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5"/>
      <c r="AA17" s="64"/>
    </row>
    <row r="18" spans="1:27" s="5" customFormat="1" ht="29.25" customHeight="1" x14ac:dyDescent="0.25">
      <c r="A18" s="86"/>
      <c r="B18" s="551" t="s">
        <v>387</v>
      </c>
      <c r="C18" s="551"/>
      <c r="D18" s="551"/>
      <c r="E18" s="551"/>
      <c r="F18" s="551"/>
      <c r="G18" s="551"/>
      <c r="H18" s="551"/>
      <c r="I18" s="551" t="s">
        <v>388</v>
      </c>
      <c r="J18" s="551"/>
      <c r="K18" s="551"/>
      <c r="L18" s="551" t="s">
        <v>389</v>
      </c>
      <c r="M18" s="551"/>
      <c r="N18" s="551"/>
      <c r="O18" s="551" t="s">
        <v>391</v>
      </c>
      <c r="P18" s="551"/>
      <c r="Q18" s="551"/>
      <c r="R18" s="562" t="s">
        <v>390</v>
      </c>
      <c r="S18" s="562"/>
      <c r="T18" s="562"/>
      <c r="U18" s="562"/>
      <c r="V18" s="562"/>
      <c r="W18" s="562"/>
      <c r="X18" s="562"/>
      <c r="Y18" s="562"/>
      <c r="Z18" s="65"/>
      <c r="AA18" s="64"/>
    </row>
    <row r="19" spans="1:27" s="5" customFormat="1" ht="21" customHeight="1" x14ac:dyDescent="0.25">
      <c r="A19" s="86"/>
      <c r="B19" s="647"/>
      <c r="C19" s="647"/>
      <c r="D19" s="647"/>
      <c r="E19" s="647"/>
      <c r="F19" s="647"/>
      <c r="G19" s="647"/>
      <c r="H19" s="647"/>
      <c r="I19" s="648"/>
      <c r="J19" s="648"/>
      <c r="K19" s="648"/>
      <c r="L19" s="649"/>
      <c r="M19" s="649"/>
      <c r="N19" s="649"/>
      <c r="O19" s="650"/>
      <c r="P19" s="650"/>
      <c r="Q19" s="650"/>
      <c r="R19" s="647"/>
      <c r="S19" s="647"/>
      <c r="T19" s="647"/>
      <c r="U19" s="647"/>
      <c r="V19" s="647"/>
      <c r="W19" s="647"/>
      <c r="X19" s="647"/>
      <c r="Y19" s="647"/>
      <c r="Z19" s="89">
        <f>O19/(1+L19)</f>
        <v>0</v>
      </c>
      <c r="AA19" s="64"/>
    </row>
    <row r="20" spans="1:27" s="5" customFormat="1" ht="21" customHeight="1" x14ac:dyDescent="0.25">
      <c r="A20" s="86"/>
      <c r="B20" s="640"/>
      <c r="C20" s="640"/>
      <c r="D20" s="640"/>
      <c r="E20" s="640"/>
      <c r="F20" s="640"/>
      <c r="G20" s="640"/>
      <c r="H20" s="640"/>
      <c r="I20" s="641"/>
      <c r="J20" s="641"/>
      <c r="K20" s="641"/>
      <c r="L20" s="642"/>
      <c r="M20" s="642"/>
      <c r="N20" s="642"/>
      <c r="O20" s="643"/>
      <c r="P20" s="643"/>
      <c r="Q20" s="643"/>
      <c r="R20" s="640"/>
      <c r="S20" s="640"/>
      <c r="T20" s="640"/>
      <c r="U20" s="640"/>
      <c r="V20" s="640"/>
      <c r="W20" s="640"/>
      <c r="X20" s="640"/>
      <c r="Y20" s="640"/>
      <c r="Z20" s="89">
        <f>O20/(1+L20)</f>
        <v>0</v>
      </c>
      <c r="AA20" s="64"/>
    </row>
    <row r="21" spans="1:27" s="5" customFormat="1" ht="21" customHeight="1" x14ac:dyDescent="0.25">
      <c r="A21" s="86"/>
      <c r="B21" s="640"/>
      <c r="C21" s="640"/>
      <c r="D21" s="640"/>
      <c r="E21" s="640"/>
      <c r="F21" s="640"/>
      <c r="G21" s="640"/>
      <c r="H21" s="640"/>
      <c r="I21" s="641"/>
      <c r="J21" s="641"/>
      <c r="K21" s="641"/>
      <c r="L21" s="642"/>
      <c r="M21" s="642"/>
      <c r="N21" s="642"/>
      <c r="O21" s="643"/>
      <c r="P21" s="643"/>
      <c r="Q21" s="643"/>
      <c r="R21" s="640"/>
      <c r="S21" s="640"/>
      <c r="T21" s="640"/>
      <c r="U21" s="640"/>
      <c r="V21" s="640"/>
      <c r="W21" s="640"/>
      <c r="X21" s="640"/>
      <c r="Y21" s="640"/>
      <c r="Z21" s="89">
        <f>O21/(1+L21)</f>
        <v>0</v>
      </c>
      <c r="AA21" s="64"/>
    </row>
    <row r="22" spans="1:27" s="5" customFormat="1" ht="21" customHeight="1" x14ac:dyDescent="0.25">
      <c r="A22" s="86"/>
      <c r="B22" s="640"/>
      <c r="C22" s="640"/>
      <c r="D22" s="640"/>
      <c r="E22" s="640"/>
      <c r="F22" s="640"/>
      <c r="G22" s="640"/>
      <c r="H22" s="640"/>
      <c r="I22" s="641"/>
      <c r="J22" s="641"/>
      <c r="K22" s="641"/>
      <c r="L22" s="642"/>
      <c r="M22" s="642"/>
      <c r="N22" s="642"/>
      <c r="O22" s="643"/>
      <c r="P22" s="643"/>
      <c r="Q22" s="643"/>
      <c r="R22" s="640"/>
      <c r="S22" s="640"/>
      <c r="T22" s="640"/>
      <c r="U22" s="640"/>
      <c r="V22" s="640"/>
      <c r="W22" s="640"/>
      <c r="X22" s="640"/>
      <c r="Y22" s="640"/>
      <c r="Z22" s="89">
        <f>O22/(1+L22)</f>
        <v>0</v>
      </c>
      <c r="AA22" s="64"/>
    </row>
    <row r="23" spans="1:27" s="5" customFormat="1" ht="21" customHeight="1" x14ac:dyDescent="0.25">
      <c r="A23" s="86"/>
      <c r="B23" s="640"/>
      <c r="C23" s="640"/>
      <c r="D23" s="640"/>
      <c r="E23" s="640"/>
      <c r="F23" s="640"/>
      <c r="G23" s="640"/>
      <c r="H23" s="640"/>
      <c r="I23" s="641"/>
      <c r="J23" s="641"/>
      <c r="K23" s="641"/>
      <c r="L23" s="644"/>
      <c r="M23" s="644"/>
      <c r="N23" s="644"/>
      <c r="O23" s="645"/>
      <c r="P23" s="645"/>
      <c r="Q23" s="645"/>
      <c r="R23" s="640"/>
      <c r="S23" s="640"/>
      <c r="T23" s="640"/>
      <c r="U23" s="640"/>
      <c r="V23" s="640"/>
      <c r="W23" s="640"/>
      <c r="X23" s="640"/>
      <c r="Y23" s="640"/>
      <c r="Z23" s="89">
        <f>O23/(1+L23)</f>
        <v>0</v>
      </c>
      <c r="AA23" s="64"/>
    </row>
    <row r="24" spans="1:27" s="5" customFormat="1" ht="21" customHeight="1" x14ac:dyDescent="0.25">
      <c r="A24" s="86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590" t="s">
        <v>162</v>
      </c>
      <c r="M24" s="590"/>
      <c r="N24" s="590"/>
      <c r="O24" s="591">
        <f>SUM(O19:P23)</f>
        <v>0</v>
      </c>
      <c r="P24" s="591"/>
      <c r="Q24" s="591"/>
      <c r="R24" s="64"/>
      <c r="S24" s="64"/>
      <c r="T24" s="64"/>
      <c r="U24" s="64"/>
      <c r="V24" s="64"/>
      <c r="W24" s="64"/>
      <c r="X24" s="64"/>
      <c r="Y24" s="64"/>
      <c r="Z24" s="89">
        <f>SUM(Z19:Z23)</f>
        <v>0</v>
      </c>
      <c r="AA24" s="64"/>
    </row>
    <row r="25" spans="1:27" s="5" customFormat="1" ht="21" customHeight="1" x14ac:dyDescent="0.25">
      <c r="A25" s="86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590" t="s">
        <v>392</v>
      </c>
      <c r="M25" s="590"/>
      <c r="N25" s="590"/>
      <c r="O25" s="646">
        <f>IFERROR(1/Z24-1,0)</f>
        <v>0</v>
      </c>
      <c r="P25" s="646"/>
      <c r="Q25" s="646"/>
      <c r="R25" s="64"/>
      <c r="S25" s="64"/>
      <c r="T25" s="64"/>
      <c r="U25" s="64"/>
      <c r="V25" s="64"/>
      <c r="W25" s="81"/>
      <c r="X25" s="81"/>
      <c r="Y25" s="64"/>
      <c r="Z25" s="89"/>
      <c r="AA25" s="64"/>
    </row>
    <row r="26" spans="1:27" s="5" customFormat="1" x14ac:dyDescent="0.25">
      <c r="A26" s="63"/>
      <c r="B26" s="63"/>
      <c r="C26" s="63"/>
      <c r="D26" s="63"/>
      <c r="E26" s="64"/>
      <c r="F26" s="64"/>
      <c r="G26" s="64"/>
      <c r="H26" s="64"/>
      <c r="I26" s="64"/>
      <c r="J26" s="132"/>
      <c r="K26" s="64"/>
      <c r="L26" s="64"/>
      <c r="M26" s="85"/>
      <c r="N26" s="85"/>
      <c r="O26" s="85"/>
      <c r="P26" s="85"/>
      <c r="Q26" s="85"/>
      <c r="R26" s="120"/>
      <c r="S26" s="120"/>
      <c r="T26" s="120"/>
      <c r="U26" s="120"/>
      <c r="V26" s="120"/>
      <c r="W26" s="120"/>
      <c r="X26" s="120"/>
      <c r="Y26" s="64"/>
      <c r="Z26" s="65"/>
      <c r="AA26" s="64"/>
    </row>
    <row r="27" spans="1:27" s="5" customFormat="1" ht="15" customHeight="1" x14ac:dyDescent="0.25">
      <c r="A27" s="63"/>
      <c r="B27" s="483" t="str">
        <f ca="1">HYPERLINK(SUBSTITUTE(CELL("адрес",From6To7),"'",""),"Назад")</f>
        <v>Назад</v>
      </c>
      <c r="C27" s="484"/>
      <c r="D27" s="485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483" t="str">
        <f ca="1">HYPERLINK(SUBSTITUTE(IF(Анкета1!M15="Да",CELL("адрес",From8To7),IF(OR(Анкета6!M16="Да",Анкета6!M17="Да",Анкета6!M19="Да"),CELL("адрес",From9To8or7),CELL("адрес",AnketaKlientTop))),"'",""),"Далее")</f>
        <v>Далее</v>
      </c>
      <c r="Y27" s="484"/>
      <c r="Z27" s="485"/>
      <c r="AA27" s="64"/>
    </row>
    <row r="28" spans="1:27" s="5" customFormat="1" ht="15" customHeight="1" x14ac:dyDescent="0.25">
      <c r="A28" s="63"/>
      <c r="B28" s="486"/>
      <c r="C28" s="487"/>
      <c r="D28" s="488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486"/>
      <c r="Y28" s="487"/>
      <c r="Z28" s="488"/>
      <c r="AA28" s="64"/>
    </row>
    <row r="29" spans="1:27" s="5" customFormat="1" x14ac:dyDescent="0.2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</row>
  </sheetData>
  <sheetProtection sheet="1" objects="1" scenarios="1"/>
  <mergeCells count="71">
    <mergeCell ref="R2:Y3"/>
    <mergeCell ref="I3:Q3"/>
    <mergeCell ref="B5:X6"/>
    <mergeCell ref="B7:E7"/>
    <mergeCell ref="B8:E8"/>
    <mergeCell ref="F8:N8"/>
    <mergeCell ref="O8:S8"/>
    <mergeCell ref="T8:V8"/>
    <mergeCell ref="W8:Y8"/>
    <mergeCell ref="B10:E10"/>
    <mergeCell ref="F10:N10"/>
    <mergeCell ref="O10:S10"/>
    <mergeCell ref="T10:V10"/>
    <mergeCell ref="W10:Y10"/>
    <mergeCell ref="B9:E9"/>
    <mergeCell ref="F9:N9"/>
    <mergeCell ref="O9:S9"/>
    <mergeCell ref="T9:V9"/>
    <mergeCell ref="W9:Y9"/>
    <mergeCell ref="W11:Y11"/>
    <mergeCell ref="B12:E12"/>
    <mergeCell ref="F12:N12"/>
    <mergeCell ref="O12:S12"/>
    <mergeCell ref="T12:V12"/>
    <mergeCell ref="W12:Y12"/>
    <mergeCell ref="B11:E11"/>
    <mergeCell ref="F11:N11"/>
    <mergeCell ref="O11:S11"/>
    <mergeCell ref="T11:V11"/>
    <mergeCell ref="B13:E13"/>
    <mergeCell ref="F13:N13"/>
    <mergeCell ref="O13:S13"/>
    <mergeCell ref="T13:V13"/>
    <mergeCell ref="W13:Y13"/>
    <mergeCell ref="R18:Y18"/>
    <mergeCell ref="B19:H19"/>
    <mergeCell ref="I19:K19"/>
    <mergeCell ref="L19:N19"/>
    <mergeCell ref="O19:Q19"/>
    <mergeCell ref="R19:Y19"/>
    <mergeCell ref="B15:H16"/>
    <mergeCell ref="B21:H21"/>
    <mergeCell ref="I21:K21"/>
    <mergeCell ref="L21:N21"/>
    <mergeCell ref="O21:Q21"/>
    <mergeCell ref="B18:H18"/>
    <mergeCell ref="I18:K18"/>
    <mergeCell ref="L18:N18"/>
    <mergeCell ref="O18:Q18"/>
    <mergeCell ref="R21:Y21"/>
    <mergeCell ref="B20:H20"/>
    <mergeCell ref="I20:K20"/>
    <mergeCell ref="L20:N20"/>
    <mergeCell ref="O20:Q20"/>
    <mergeCell ref="R20:Y20"/>
    <mergeCell ref="X27:Z28"/>
    <mergeCell ref="B22:H22"/>
    <mergeCell ref="I22:K22"/>
    <mergeCell ref="L22:N22"/>
    <mergeCell ref="O22:Q22"/>
    <mergeCell ref="R22:Y22"/>
    <mergeCell ref="B23:H23"/>
    <mergeCell ref="I23:K23"/>
    <mergeCell ref="L23:N23"/>
    <mergeCell ref="O23:Q23"/>
    <mergeCell ref="R23:Y23"/>
    <mergeCell ref="L24:N24"/>
    <mergeCell ref="O24:Q24"/>
    <mergeCell ref="L25:N25"/>
    <mergeCell ref="O25:Q25"/>
    <mergeCell ref="B27:D28"/>
  </mergeCells>
  <conditionalFormatting sqref="B9:Y9">
    <cfRule type="containsBlanks" dxfId="1273" priority="2">
      <formula>LEN(TRIM(B9))=0</formula>
    </cfRule>
  </conditionalFormatting>
  <conditionalFormatting sqref="B19:Y19">
    <cfRule type="containsBlanks" dxfId="1272" priority="1">
      <formula>LEN(TRIM(B19))=0</formula>
    </cfRule>
  </conditionalFormatting>
  <dataValidations count="5">
    <dataValidation type="decimal" allowBlank="1" showInputMessage="1" showErrorMessage="1" sqref="T9:Y13">
      <formula1>0</formula1>
      <formula2>10000000</formula2>
    </dataValidation>
    <dataValidation type="list" allowBlank="1" showInputMessage="1" showErrorMessage="1" sqref="B9:E13">
      <formula1>"Складское,Офисное,Производственное,Торговое,"</formula1>
    </dataValidation>
    <dataValidation type="decimal" allowBlank="1" showInputMessage="1" showErrorMessage="1" sqref="L19:N23">
      <formula1>0</formula1>
      <formula2>10000</formula2>
    </dataValidation>
    <dataValidation type="decimal" allowBlank="1" showInputMessage="1" showErrorMessage="1" sqref="O19:O23 O12:O13">
      <formula1>0</formula1>
      <formula2>1</formula2>
    </dataValidation>
    <dataValidation type="whole" allowBlank="1" showInputMessage="1" showErrorMessage="1" sqref="I19:I23">
      <formula1>0</formula1>
      <formula2>12000</formula2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E21"/>
  <sheetViews>
    <sheetView zoomScale="80" zoomScaleNormal="80" workbookViewId="0">
      <selection activeCell="F9" sqref="F9:I9"/>
    </sheetView>
  </sheetViews>
  <sheetFormatPr defaultColWidth="0" defaultRowHeight="15" zeroHeight="1" x14ac:dyDescent="0.25"/>
  <cols>
    <col min="1" max="30" width="9.140625" style="1" customWidth="1"/>
    <col min="31" max="31" width="9.140625" style="1" hidden="1" customWidth="1"/>
    <col min="32" max="16384" width="0" style="1" hidden="1"/>
  </cols>
  <sheetData>
    <row r="1" spans="1:30" s="5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  <c r="AB1" s="67"/>
      <c r="AC1" s="67"/>
      <c r="AD1" s="64"/>
    </row>
    <row r="2" spans="1:30" s="5" customFormat="1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  <c r="AB2" s="64"/>
      <c r="AC2" s="64"/>
      <c r="AD2" s="64"/>
    </row>
    <row r="3" spans="1:30" s="5" customFormat="1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  <c r="AB3" s="64"/>
      <c r="AC3" s="64"/>
      <c r="AD3" s="64"/>
    </row>
    <row r="4" spans="1:30" s="5" customForma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  <c r="AB4" s="64"/>
      <c r="AC4" s="64"/>
      <c r="AD4" s="64"/>
    </row>
    <row r="5" spans="1:30" s="5" customFormat="1" ht="15.75" customHeight="1" x14ac:dyDescent="0.25">
      <c r="A5" s="60"/>
      <c r="B5" s="224" t="s">
        <v>407</v>
      </c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60"/>
      <c r="Z5" s="65"/>
      <c r="AA5" s="64"/>
      <c r="AB5" s="64"/>
      <c r="AC5" s="64"/>
      <c r="AD5" s="64"/>
    </row>
    <row r="6" spans="1:30" s="5" customFormat="1" ht="15.75" customHeight="1" x14ac:dyDescent="0.25">
      <c r="A6" s="60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60"/>
      <c r="Z6" s="65"/>
      <c r="AA6" s="64"/>
      <c r="AB6" s="64"/>
      <c r="AC6" s="64"/>
      <c r="AD6" s="64"/>
    </row>
    <row r="7" spans="1:30" s="5" customFormat="1" ht="21" customHeight="1" x14ac:dyDescent="0.3">
      <c r="A7" s="82"/>
      <c r="B7" s="604" t="s">
        <v>637</v>
      </c>
      <c r="C7" s="604"/>
      <c r="D7" s="604"/>
      <c r="E7" s="604"/>
      <c r="F7" s="604" t="s">
        <v>637</v>
      </c>
      <c r="G7" s="604"/>
      <c r="H7" s="604"/>
      <c r="I7" s="604"/>
      <c r="J7" s="87"/>
      <c r="K7" s="63"/>
      <c r="L7" s="73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5"/>
      <c r="AA7" s="64"/>
      <c r="AB7" s="64"/>
      <c r="AC7" s="64"/>
      <c r="AD7" s="64"/>
    </row>
    <row r="8" spans="1:30" s="5" customFormat="1" ht="60.75" customHeight="1" x14ac:dyDescent="0.25">
      <c r="A8" s="82"/>
      <c r="B8" s="551" t="s">
        <v>475</v>
      </c>
      <c r="C8" s="551"/>
      <c r="D8" s="551"/>
      <c r="E8" s="551"/>
      <c r="F8" s="551" t="s">
        <v>394</v>
      </c>
      <c r="G8" s="551"/>
      <c r="H8" s="551"/>
      <c r="I8" s="551"/>
      <c r="J8" s="534" t="s">
        <v>410</v>
      </c>
      <c r="K8" s="535"/>
      <c r="L8" s="535"/>
      <c r="M8" s="535"/>
      <c r="N8" s="535"/>
      <c r="O8" s="535"/>
      <c r="P8" s="535"/>
      <c r="Q8" s="535"/>
      <c r="R8" s="535"/>
      <c r="S8" s="552"/>
      <c r="T8" s="663" t="s">
        <v>408</v>
      </c>
      <c r="U8" s="663"/>
      <c r="V8" s="663"/>
      <c r="W8" s="663"/>
      <c r="X8" s="663"/>
      <c r="Y8" s="663"/>
      <c r="Z8" s="663"/>
      <c r="AA8" s="663" t="s">
        <v>409</v>
      </c>
      <c r="AB8" s="663"/>
      <c r="AC8" s="663"/>
      <c r="AD8" s="64"/>
    </row>
    <row r="9" spans="1:30" s="5" customFormat="1" ht="36" customHeight="1" x14ac:dyDescent="0.25">
      <c r="A9" s="82"/>
      <c r="B9" s="657"/>
      <c r="C9" s="657"/>
      <c r="D9" s="657"/>
      <c r="E9" s="657"/>
      <c r="F9" s="657"/>
      <c r="G9" s="657"/>
      <c r="H9" s="657"/>
      <c r="I9" s="657"/>
      <c r="J9" s="660" t="str">
        <f>IFERROR(VLOOKUP(F9,ВыпадающиеСписки!A149:J159,10,FALSE),"Сначала выберите тип обеспечения!")</f>
        <v>Сначала выберите тип обеспечения!</v>
      </c>
      <c r="K9" s="661"/>
      <c r="L9" s="661"/>
      <c r="M9" s="661"/>
      <c r="N9" s="661"/>
      <c r="O9" s="661"/>
      <c r="P9" s="661"/>
      <c r="Q9" s="661"/>
      <c r="R9" s="661"/>
      <c r="S9" s="662"/>
      <c r="T9" s="659"/>
      <c r="U9" s="659"/>
      <c r="V9" s="659"/>
      <c r="W9" s="659"/>
      <c r="X9" s="659"/>
      <c r="Y9" s="659"/>
      <c r="Z9" s="659"/>
      <c r="AA9" s="653"/>
      <c r="AB9" s="653"/>
      <c r="AC9" s="653"/>
      <c r="AD9" s="64"/>
    </row>
    <row r="10" spans="1:30" s="5" customFormat="1" ht="36" customHeight="1" x14ac:dyDescent="0.25">
      <c r="A10" s="82"/>
      <c r="B10" s="657"/>
      <c r="C10" s="657"/>
      <c r="D10" s="657"/>
      <c r="E10" s="657"/>
      <c r="F10" s="658"/>
      <c r="G10" s="658"/>
      <c r="H10" s="658"/>
      <c r="I10" s="658"/>
      <c r="J10" s="660" t="str">
        <f>IFERROR(VLOOKUP(F10,ВыпадающиеСписки!A149:J159,10,FALSE),"Сначала выберите тип обеспечения!")</f>
        <v>Сначала выберите тип обеспечения!</v>
      </c>
      <c r="K10" s="661"/>
      <c r="L10" s="661"/>
      <c r="M10" s="661"/>
      <c r="N10" s="661"/>
      <c r="O10" s="661"/>
      <c r="P10" s="661"/>
      <c r="Q10" s="661"/>
      <c r="R10" s="661"/>
      <c r="S10" s="662"/>
      <c r="T10" s="659"/>
      <c r="U10" s="659"/>
      <c r="V10" s="659"/>
      <c r="W10" s="659"/>
      <c r="X10" s="659"/>
      <c r="Y10" s="659"/>
      <c r="Z10" s="659"/>
      <c r="AA10" s="653"/>
      <c r="AB10" s="653"/>
      <c r="AC10" s="653"/>
      <c r="AD10" s="64"/>
    </row>
    <row r="11" spans="1:30" s="5" customFormat="1" ht="36" customHeight="1" x14ac:dyDescent="0.25">
      <c r="A11" s="82"/>
      <c r="B11" s="657"/>
      <c r="C11" s="657"/>
      <c r="D11" s="657"/>
      <c r="E11" s="657"/>
      <c r="F11" s="658"/>
      <c r="G11" s="658"/>
      <c r="H11" s="658"/>
      <c r="I11" s="658"/>
      <c r="J11" s="660" t="str">
        <f>IFERROR(VLOOKUP(F11,ВыпадающиеСписки!A149:J159,10,FALSE),"Сначала выберите тип обеспечения!")</f>
        <v>Сначала выберите тип обеспечения!</v>
      </c>
      <c r="K11" s="661"/>
      <c r="L11" s="661"/>
      <c r="M11" s="661"/>
      <c r="N11" s="661"/>
      <c r="O11" s="661"/>
      <c r="P11" s="661"/>
      <c r="Q11" s="661"/>
      <c r="R11" s="661"/>
      <c r="S11" s="662"/>
      <c r="T11" s="659"/>
      <c r="U11" s="659"/>
      <c r="V11" s="659"/>
      <c r="W11" s="659"/>
      <c r="X11" s="659"/>
      <c r="Y11" s="659"/>
      <c r="Z11" s="659"/>
      <c r="AA11" s="653"/>
      <c r="AB11" s="653"/>
      <c r="AC11" s="653"/>
      <c r="AD11" s="64"/>
    </row>
    <row r="12" spans="1:30" s="5" customFormat="1" ht="36" customHeight="1" x14ac:dyDescent="0.25">
      <c r="A12" s="82"/>
      <c r="B12" s="657"/>
      <c r="C12" s="657"/>
      <c r="D12" s="657"/>
      <c r="E12" s="657"/>
      <c r="F12" s="658"/>
      <c r="G12" s="658"/>
      <c r="H12" s="658"/>
      <c r="I12" s="658"/>
      <c r="J12" s="660" t="str">
        <f>IFERROR(VLOOKUP(F12,ВыпадающиеСписки!A149:J159,10,FALSE),"Сначала выберите тип обеспечения!")</f>
        <v>Сначала выберите тип обеспечения!</v>
      </c>
      <c r="K12" s="661"/>
      <c r="L12" s="661"/>
      <c r="M12" s="661"/>
      <c r="N12" s="661"/>
      <c r="O12" s="661"/>
      <c r="P12" s="661"/>
      <c r="Q12" s="661"/>
      <c r="R12" s="661"/>
      <c r="S12" s="662"/>
      <c r="T12" s="659"/>
      <c r="U12" s="659"/>
      <c r="V12" s="659"/>
      <c r="W12" s="659"/>
      <c r="X12" s="659"/>
      <c r="Y12" s="659"/>
      <c r="Z12" s="659"/>
      <c r="AA12" s="653"/>
      <c r="AB12" s="653"/>
      <c r="AC12" s="653"/>
      <c r="AD12" s="64"/>
    </row>
    <row r="13" spans="1:30" s="5" customFormat="1" ht="36" customHeight="1" x14ac:dyDescent="0.25">
      <c r="A13" s="82"/>
      <c r="B13" s="657"/>
      <c r="C13" s="657"/>
      <c r="D13" s="657"/>
      <c r="E13" s="657"/>
      <c r="F13" s="658"/>
      <c r="G13" s="658"/>
      <c r="H13" s="658"/>
      <c r="I13" s="658"/>
      <c r="J13" s="660" t="str">
        <f>IFERROR(VLOOKUP(F13,ВыпадающиеСписки!A149:J159,10,FALSE),"Сначала выберите тип обеспечения!")</f>
        <v>Сначала выберите тип обеспечения!</v>
      </c>
      <c r="K13" s="661"/>
      <c r="L13" s="661"/>
      <c r="M13" s="661"/>
      <c r="N13" s="661"/>
      <c r="O13" s="661"/>
      <c r="P13" s="661"/>
      <c r="Q13" s="661"/>
      <c r="R13" s="661"/>
      <c r="S13" s="662"/>
      <c r="T13" s="659"/>
      <c r="U13" s="659"/>
      <c r="V13" s="659"/>
      <c r="W13" s="659"/>
      <c r="X13" s="659"/>
      <c r="Y13" s="659"/>
      <c r="Z13" s="659"/>
      <c r="AA13" s="653"/>
      <c r="AB13" s="653"/>
      <c r="AC13" s="653"/>
      <c r="AD13" s="64"/>
    </row>
    <row r="14" spans="1:30" s="5" customFormat="1" ht="36" customHeight="1" x14ac:dyDescent="0.25">
      <c r="A14" s="82"/>
      <c r="B14" s="657"/>
      <c r="C14" s="657"/>
      <c r="D14" s="657"/>
      <c r="E14" s="657"/>
      <c r="F14" s="658"/>
      <c r="G14" s="658"/>
      <c r="H14" s="658"/>
      <c r="I14" s="658"/>
      <c r="J14" s="660" t="str">
        <f>IFERROR(VLOOKUP(F14,ВыпадающиеСписки!A149:J159,10,FALSE),"Сначала выберите тип обеспечения!")</f>
        <v>Сначала выберите тип обеспечения!</v>
      </c>
      <c r="K14" s="661"/>
      <c r="L14" s="661"/>
      <c r="M14" s="661"/>
      <c r="N14" s="661"/>
      <c r="O14" s="661"/>
      <c r="P14" s="661"/>
      <c r="Q14" s="661"/>
      <c r="R14" s="661"/>
      <c r="S14" s="662"/>
      <c r="T14" s="659"/>
      <c r="U14" s="659"/>
      <c r="V14" s="659"/>
      <c r="W14" s="659"/>
      <c r="X14" s="659"/>
      <c r="Y14" s="659"/>
      <c r="Z14" s="659"/>
      <c r="AA14" s="653"/>
      <c r="AB14" s="653"/>
      <c r="AC14" s="653"/>
      <c r="AD14" s="64"/>
    </row>
    <row r="15" spans="1:30" s="5" customFormat="1" ht="36" customHeight="1" x14ac:dyDescent="0.25">
      <c r="A15" s="82"/>
      <c r="B15" s="657"/>
      <c r="C15" s="657"/>
      <c r="D15" s="657"/>
      <c r="E15" s="657"/>
      <c r="F15" s="658"/>
      <c r="G15" s="658"/>
      <c r="H15" s="658"/>
      <c r="I15" s="658"/>
      <c r="J15" s="660" t="str">
        <f>IFERROR(VLOOKUP(F15,ВыпадающиеСписки!A149:J159,10,FALSE),"Сначала выберите тип обеспечения!")</f>
        <v>Сначала выберите тип обеспечения!</v>
      </c>
      <c r="K15" s="661"/>
      <c r="L15" s="661"/>
      <c r="M15" s="661"/>
      <c r="N15" s="661"/>
      <c r="O15" s="661"/>
      <c r="P15" s="661"/>
      <c r="Q15" s="661"/>
      <c r="R15" s="661"/>
      <c r="S15" s="662"/>
      <c r="T15" s="659"/>
      <c r="U15" s="659"/>
      <c r="V15" s="659"/>
      <c r="W15" s="659"/>
      <c r="X15" s="659"/>
      <c r="Y15" s="659"/>
      <c r="Z15" s="659"/>
      <c r="AA15" s="653"/>
      <c r="AB15" s="653"/>
      <c r="AC15" s="653"/>
      <c r="AD15" s="64"/>
    </row>
    <row r="16" spans="1:30" s="5" customFormat="1" ht="36" customHeight="1" x14ac:dyDescent="0.25">
      <c r="A16" s="82"/>
      <c r="B16" s="657"/>
      <c r="C16" s="657"/>
      <c r="D16" s="657"/>
      <c r="E16" s="657"/>
      <c r="F16" s="658"/>
      <c r="G16" s="658"/>
      <c r="H16" s="658"/>
      <c r="I16" s="658"/>
      <c r="J16" s="660" t="str">
        <f>IFERROR(VLOOKUP(F16,ВыпадающиеСписки!A149:J159,10,FALSE),"Сначала выберите тип обеспечения!")</f>
        <v>Сначала выберите тип обеспечения!</v>
      </c>
      <c r="K16" s="661"/>
      <c r="L16" s="661"/>
      <c r="M16" s="661"/>
      <c r="N16" s="661"/>
      <c r="O16" s="661"/>
      <c r="P16" s="661"/>
      <c r="Q16" s="661"/>
      <c r="R16" s="661"/>
      <c r="S16" s="662"/>
      <c r="T16" s="659"/>
      <c r="U16" s="659"/>
      <c r="V16" s="659"/>
      <c r="W16" s="659"/>
      <c r="X16" s="659"/>
      <c r="Y16" s="659"/>
      <c r="Z16" s="659"/>
      <c r="AA16" s="653"/>
      <c r="AB16" s="653"/>
      <c r="AC16" s="653"/>
      <c r="AD16" s="64"/>
    </row>
    <row r="17" spans="1:30" s="5" customFormat="1" ht="36" customHeight="1" x14ac:dyDescent="0.25">
      <c r="A17" s="82"/>
      <c r="B17" s="657"/>
      <c r="C17" s="657"/>
      <c r="D17" s="657"/>
      <c r="E17" s="657"/>
      <c r="F17" s="658"/>
      <c r="G17" s="658"/>
      <c r="H17" s="658"/>
      <c r="I17" s="658"/>
      <c r="J17" s="660" t="str">
        <f>IFERROR(VLOOKUP(F17,ВыпадающиеСписки!A149:J159,10,FALSE),"Сначала выберите тип обеспечения!")</f>
        <v>Сначала выберите тип обеспечения!</v>
      </c>
      <c r="K17" s="661"/>
      <c r="L17" s="661"/>
      <c r="M17" s="661"/>
      <c r="N17" s="661"/>
      <c r="O17" s="661"/>
      <c r="P17" s="661"/>
      <c r="Q17" s="661"/>
      <c r="R17" s="661"/>
      <c r="S17" s="662"/>
      <c r="T17" s="659"/>
      <c r="U17" s="659"/>
      <c r="V17" s="659"/>
      <c r="W17" s="659"/>
      <c r="X17" s="659"/>
      <c r="Y17" s="659"/>
      <c r="Z17" s="659"/>
      <c r="AA17" s="653"/>
      <c r="AB17" s="653"/>
      <c r="AC17" s="653"/>
      <c r="AD17" s="64"/>
    </row>
    <row r="18" spans="1:30" s="5" customFormat="1" x14ac:dyDescent="0.25">
      <c r="A18" s="63"/>
      <c r="B18" s="63"/>
      <c r="C18" s="63"/>
      <c r="D18" s="63"/>
      <c r="E18" s="63"/>
      <c r="F18" s="63"/>
      <c r="G18" s="63"/>
      <c r="H18" s="63"/>
      <c r="I18" s="63"/>
      <c r="J18" s="84"/>
      <c r="K18" s="63"/>
      <c r="L18" s="64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64"/>
      <c r="Z18" s="65"/>
      <c r="AA18" s="64"/>
      <c r="AB18" s="64"/>
      <c r="AC18" s="64"/>
      <c r="AD18" s="64"/>
    </row>
    <row r="19" spans="1:30" s="5" customFormat="1" ht="15" customHeight="1" x14ac:dyDescent="0.25">
      <c r="A19" s="63"/>
      <c r="B19" s="483" t="str">
        <f ca="1">HYPERLINK(SUBSTITUTE(CELL("адрес",From7To8or9orKl),"'",""),"Назад")</f>
        <v>Назад</v>
      </c>
      <c r="C19" s="484"/>
      <c r="D19" s="485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483" t="str">
        <f ca="1">HYPERLINK(SUBSTITUTE(IF(OR(Анкета6!M16="Да",Анкета6!M17="Да",Анкета6!M19="Да"),CELL("адрес",From9To8or7),CELL("адрес",AnketaKlientTop)),"'",""),"Далее")</f>
        <v>Далее</v>
      </c>
      <c r="Y19" s="484"/>
      <c r="Z19" s="485"/>
      <c r="AA19" s="64"/>
      <c r="AB19" s="64"/>
      <c r="AC19" s="64"/>
      <c r="AD19" s="64"/>
    </row>
    <row r="20" spans="1:30" s="5" customFormat="1" ht="15" customHeight="1" x14ac:dyDescent="0.25">
      <c r="A20" s="63"/>
      <c r="B20" s="486"/>
      <c r="C20" s="487"/>
      <c r="D20" s="488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486"/>
      <c r="Y20" s="487"/>
      <c r="Z20" s="488"/>
      <c r="AA20" s="64"/>
      <c r="AB20" s="64"/>
      <c r="AC20" s="64"/>
      <c r="AD20" s="64"/>
    </row>
    <row r="21" spans="1:30" s="5" customFormat="1" x14ac:dyDescent="0.2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</row>
  </sheetData>
  <sheetProtection sheet="1" objects="1" scenarios="1"/>
  <mergeCells count="57">
    <mergeCell ref="R2:Y3"/>
    <mergeCell ref="I3:Q3"/>
    <mergeCell ref="B5:X6"/>
    <mergeCell ref="B7:E7"/>
    <mergeCell ref="F7:I7"/>
    <mergeCell ref="B9:E9"/>
    <mergeCell ref="F9:I9"/>
    <mergeCell ref="T9:Z9"/>
    <mergeCell ref="AA9:AC9"/>
    <mergeCell ref="J9:S9"/>
    <mergeCell ref="B8:E8"/>
    <mergeCell ref="F8:I8"/>
    <mergeCell ref="T8:Z8"/>
    <mergeCell ref="AA8:AC8"/>
    <mergeCell ref="J8:S8"/>
    <mergeCell ref="B11:E11"/>
    <mergeCell ref="F11:I11"/>
    <mergeCell ref="T11:Z11"/>
    <mergeCell ref="AA11:AC11"/>
    <mergeCell ref="J11:S11"/>
    <mergeCell ref="B10:E10"/>
    <mergeCell ref="F10:I10"/>
    <mergeCell ref="T10:Z10"/>
    <mergeCell ref="AA10:AC10"/>
    <mergeCell ref="J10:S10"/>
    <mergeCell ref="B13:E13"/>
    <mergeCell ref="F13:I13"/>
    <mergeCell ref="T13:Z13"/>
    <mergeCell ref="AA13:AC13"/>
    <mergeCell ref="J13:S13"/>
    <mergeCell ref="B12:E12"/>
    <mergeCell ref="F12:I12"/>
    <mergeCell ref="T12:Z12"/>
    <mergeCell ref="AA12:AC12"/>
    <mergeCell ref="J12:S12"/>
    <mergeCell ref="B15:E15"/>
    <mergeCell ref="F15:I15"/>
    <mergeCell ref="T15:Z15"/>
    <mergeCell ref="AA15:AC15"/>
    <mergeCell ref="J15:S15"/>
    <mergeCell ref="B14:E14"/>
    <mergeCell ref="F14:I14"/>
    <mergeCell ref="T14:Z14"/>
    <mergeCell ref="AA14:AC14"/>
    <mergeCell ref="J14:S14"/>
    <mergeCell ref="B19:D20"/>
    <mergeCell ref="X19:Z20"/>
    <mergeCell ref="B16:E16"/>
    <mergeCell ref="F16:I16"/>
    <mergeCell ref="T16:Z16"/>
    <mergeCell ref="AA16:AC16"/>
    <mergeCell ref="B17:E17"/>
    <mergeCell ref="F17:I17"/>
    <mergeCell ref="T17:Z17"/>
    <mergeCell ref="AA17:AC17"/>
    <mergeCell ref="J16:S16"/>
    <mergeCell ref="J17:S17"/>
  </mergeCells>
  <conditionalFormatting sqref="B9:I9 T9:AC9">
    <cfRule type="containsBlanks" dxfId="1271" priority="1">
      <formula>LEN(TRIM(B9))=0</formula>
    </cfRule>
  </conditionalFormatting>
  <dataValidations count="3">
    <dataValidation type="list" allowBlank="1" showInputMessage="1" showErrorMessage="1" sqref="F9:I17">
      <formula1>Obespech</formula1>
    </dataValidation>
    <dataValidation type="list" allowBlank="1" showInputMessage="1" showErrorMessage="1" sqref="M7:X7 M18:X18">
      <formula1>$A$89:$A$90</formula1>
    </dataValidation>
    <dataValidation type="decimal" allowBlank="1" showInputMessage="1" showErrorMessage="1" sqref="AA9:AC17">
      <formula1>0</formula1>
      <formula2>1000000000</formula2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A39"/>
  <sheetViews>
    <sheetView topLeftCell="A7" zoomScale="80" zoomScaleNormal="80" workbookViewId="0">
      <selection activeCell="O37" sqref="O37"/>
    </sheetView>
  </sheetViews>
  <sheetFormatPr defaultColWidth="0" defaultRowHeight="15" zeroHeight="1" x14ac:dyDescent="0.25"/>
  <cols>
    <col min="1" max="27" width="9.140625" style="64" customWidth="1"/>
    <col min="28" max="16384" width="9.140625" style="64" hidden="1"/>
  </cols>
  <sheetData>
    <row r="1" spans="1:27" s="67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s="67" customFormat="1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</row>
    <row r="4" spans="1:27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</row>
    <row r="5" spans="1:27" ht="15.75" customHeight="1" x14ac:dyDescent="0.25">
      <c r="A5" s="60"/>
      <c r="B5" s="224" t="s">
        <v>480</v>
      </c>
      <c r="C5" s="224"/>
      <c r="D5" s="224"/>
      <c r="E5" s="224"/>
      <c r="F5" s="224"/>
      <c r="G5" s="224"/>
      <c r="H5" s="224"/>
      <c r="I5" s="224"/>
      <c r="J5" s="224"/>
      <c r="K5" s="224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91"/>
      <c r="X5" s="60"/>
      <c r="Y5" s="60"/>
      <c r="Z5" s="65"/>
    </row>
    <row r="6" spans="1:27" ht="15.75" customHeight="1" x14ac:dyDescent="0.25">
      <c r="A6" s="60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91"/>
      <c r="X6" s="60"/>
      <c r="Y6" s="60"/>
      <c r="Z6" s="65"/>
    </row>
    <row r="7" spans="1:27" ht="15" customHeight="1" x14ac:dyDescent="0.25">
      <c r="A7" s="63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65"/>
    </row>
    <row r="8" spans="1:27" ht="23.25" customHeight="1" x14ac:dyDescent="0.25">
      <c r="A8" s="63"/>
      <c r="B8" s="688" t="s">
        <v>481</v>
      </c>
      <c r="C8" s="691" t="s">
        <v>482</v>
      </c>
      <c r="D8" s="691"/>
      <c r="E8" s="691"/>
      <c r="F8" s="691"/>
      <c r="G8" s="691" t="s">
        <v>483</v>
      </c>
      <c r="H8" s="691"/>
      <c r="I8" s="691"/>
      <c r="J8" s="694" t="s">
        <v>488</v>
      </c>
      <c r="K8" s="695"/>
      <c r="L8" s="695" t="s">
        <v>484</v>
      </c>
      <c r="M8" s="695"/>
      <c r="N8" s="677" t="s">
        <v>489</v>
      </c>
      <c r="O8" s="678"/>
      <c r="P8" s="677" t="s">
        <v>490</v>
      </c>
      <c r="Q8" s="678"/>
      <c r="R8" s="678" t="s">
        <v>485</v>
      </c>
      <c r="S8" s="678"/>
      <c r="T8" s="677" t="s">
        <v>491</v>
      </c>
      <c r="U8" s="678"/>
      <c r="V8" s="681" t="s">
        <v>486</v>
      </c>
      <c r="W8" s="681"/>
      <c r="X8" s="684" t="s">
        <v>487</v>
      </c>
      <c r="Y8" s="684"/>
      <c r="Z8" s="65"/>
    </row>
    <row r="9" spans="1:27" ht="23.25" customHeight="1" x14ac:dyDescent="0.25">
      <c r="A9" s="63"/>
      <c r="B9" s="689"/>
      <c r="C9" s="692"/>
      <c r="D9" s="692"/>
      <c r="E9" s="692"/>
      <c r="F9" s="692"/>
      <c r="G9" s="692"/>
      <c r="H9" s="692"/>
      <c r="I9" s="692"/>
      <c r="J9" s="696"/>
      <c r="K9" s="696"/>
      <c r="L9" s="696"/>
      <c r="M9" s="696"/>
      <c r="N9" s="679"/>
      <c r="O9" s="679"/>
      <c r="P9" s="679"/>
      <c r="Q9" s="679"/>
      <c r="R9" s="679"/>
      <c r="S9" s="679"/>
      <c r="T9" s="679"/>
      <c r="U9" s="679"/>
      <c r="V9" s="682"/>
      <c r="W9" s="682"/>
      <c r="X9" s="685"/>
      <c r="Y9" s="685"/>
      <c r="Z9" s="65"/>
    </row>
    <row r="10" spans="1:27" ht="23.25" customHeight="1" x14ac:dyDescent="0.25">
      <c r="A10" s="63"/>
      <c r="B10" s="689"/>
      <c r="C10" s="692"/>
      <c r="D10" s="692"/>
      <c r="E10" s="692"/>
      <c r="F10" s="692"/>
      <c r="G10" s="692"/>
      <c r="H10" s="692"/>
      <c r="I10" s="692"/>
      <c r="J10" s="696"/>
      <c r="K10" s="696"/>
      <c r="L10" s="696"/>
      <c r="M10" s="696"/>
      <c r="N10" s="679"/>
      <c r="O10" s="679"/>
      <c r="P10" s="679"/>
      <c r="Q10" s="679"/>
      <c r="R10" s="679"/>
      <c r="S10" s="679"/>
      <c r="T10" s="679"/>
      <c r="U10" s="679"/>
      <c r="V10" s="682"/>
      <c r="W10" s="682"/>
      <c r="X10" s="685"/>
      <c r="Y10" s="685"/>
      <c r="Z10" s="65"/>
    </row>
    <row r="11" spans="1:27" ht="23.25" customHeight="1" x14ac:dyDescent="0.25">
      <c r="A11" s="63"/>
      <c r="B11" s="690"/>
      <c r="C11" s="693"/>
      <c r="D11" s="693"/>
      <c r="E11" s="693"/>
      <c r="F11" s="693"/>
      <c r="G11" s="693"/>
      <c r="H11" s="693"/>
      <c r="I11" s="693"/>
      <c r="J11" s="697"/>
      <c r="K11" s="697"/>
      <c r="L11" s="697"/>
      <c r="M11" s="697"/>
      <c r="N11" s="680"/>
      <c r="O11" s="680"/>
      <c r="P11" s="680"/>
      <c r="Q11" s="680"/>
      <c r="R11" s="680"/>
      <c r="S11" s="680"/>
      <c r="T11" s="680"/>
      <c r="U11" s="680"/>
      <c r="V11" s="683"/>
      <c r="W11" s="683"/>
      <c r="X11" s="686"/>
      <c r="Y11" s="686"/>
      <c r="Z11" s="65"/>
    </row>
    <row r="12" spans="1:27" ht="21" customHeight="1" x14ac:dyDescent="0.25">
      <c r="A12" s="63"/>
      <c r="B12" s="674" t="s">
        <v>493</v>
      </c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  <c r="X12" s="675"/>
      <c r="Y12" s="676"/>
      <c r="Z12" s="65"/>
    </row>
    <row r="13" spans="1:27" ht="15.75" customHeight="1" x14ac:dyDescent="0.25">
      <c r="A13" s="63"/>
      <c r="B13" s="93">
        <v>1</v>
      </c>
      <c r="C13" s="673"/>
      <c r="D13" s="673"/>
      <c r="E13" s="673"/>
      <c r="F13" s="673"/>
      <c r="G13" s="664"/>
      <c r="H13" s="664"/>
      <c r="I13" s="664"/>
      <c r="J13" s="665"/>
      <c r="K13" s="665"/>
      <c r="L13" s="664"/>
      <c r="M13" s="664"/>
      <c r="N13" s="665"/>
      <c r="O13" s="665"/>
      <c r="P13" s="665"/>
      <c r="Q13" s="665"/>
      <c r="R13" s="666"/>
      <c r="S13" s="666"/>
      <c r="T13" s="665"/>
      <c r="U13" s="665"/>
      <c r="V13" s="664"/>
      <c r="W13" s="664"/>
      <c r="X13" s="664"/>
      <c r="Y13" s="664"/>
      <c r="Z13" s="65"/>
    </row>
    <row r="14" spans="1:27" ht="15.75" customHeight="1" x14ac:dyDescent="0.25">
      <c r="A14" s="63"/>
      <c r="B14" s="93">
        <v>2</v>
      </c>
      <c r="C14" s="673"/>
      <c r="D14" s="673"/>
      <c r="E14" s="673"/>
      <c r="F14" s="673"/>
      <c r="G14" s="664"/>
      <c r="H14" s="664"/>
      <c r="I14" s="664"/>
      <c r="J14" s="665"/>
      <c r="K14" s="665"/>
      <c r="L14" s="664"/>
      <c r="M14" s="664"/>
      <c r="N14" s="665"/>
      <c r="O14" s="665"/>
      <c r="P14" s="665"/>
      <c r="Q14" s="665"/>
      <c r="R14" s="666"/>
      <c r="S14" s="666"/>
      <c r="T14" s="665"/>
      <c r="U14" s="665"/>
      <c r="V14" s="664"/>
      <c r="W14" s="664"/>
      <c r="X14" s="664"/>
      <c r="Y14" s="664"/>
      <c r="Z14" s="65"/>
    </row>
    <row r="15" spans="1:27" ht="15.75" customHeight="1" x14ac:dyDescent="0.25">
      <c r="A15" s="63"/>
      <c r="B15" s="93">
        <v>3</v>
      </c>
      <c r="C15" s="673"/>
      <c r="D15" s="673"/>
      <c r="E15" s="673"/>
      <c r="F15" s="673"/>
      <c r="G15" s="664"/>
      <c r="H15" s="664"/>
      <c r="I15" s="664"/>
      <c r="J15" s="665"/>
      <c r="K15" s="665"/>
      <c r="L15" s="664"/>
      <c r="M15" s="664"/>
      <c r="N15" s="665"/>
      <c r="O15" s="665"/>
      <c r="P15" s="665"/>
      <c r="Q15" s="665"/>
      <c r="R15" s="666"/>
      <c r="S15" s="666"/>
      <c r="T15" s="665"/>
      <c r="U15" s="665"/>
      <c r="V15" s="664"/>
      <c r="W15" s="664"/>
      <c r="X15" s="664"/>
      <c r="Y15" s="664"/>
      <c r="Z15" s="65"/>
    </row>
    <row r="16" spans="1:27" ht="15.75" customHeight="1" x14ac:dyDescent="0.25">
      <c r="A16" s="63"/>
      <c r="B16" s="93">
        <v>4</v>
      </c>
      <c r="C16" s="673"/>
      <c r="D16" s="673"/>
      <c r="E16" s="673"/>
      <c r="F16" s="673"/>
      <c r="G16" s="664"/>
      <c r="H16" s="664"/>
      <c r="I16" s="664"/>
      <c r="J16" s="665"/>
      <c r="K16" s="665"/>
      <c r="L16" s="664"/>
      <c r="M16" s="664"/>
      <c r="N16" s="665"/>
      <c r="O16" s="665"/>
      <c r="P16" s="665"/>
      <c r="Q16" s="665"/>
      <c r="R16" s="666"/>
      <c r="S16" s="666"/>
      <c r="T16" s="665"/>
      <c r="U16" s="665"/>
      <c r="V16" s="664"/>
      <c r="W16" s="664"/>
      <c r="X16" s="664"/>
      <c r="Y16" s="664"/>
      <c r="Z16" s="65"/>
    </row>
    <row r="17" spans="1:26" ht="15.75" customHeight="1" x14ac:dyDescent="0.25">
      <c r="A17" s="63"/>
      <c r="B17" s="93">
        <v>5</v>
      </c>
      <c r="C17" s="673"/>
      <c r="D17" s="673"/>
      <c r="E17" s="673"/>
      <c r="F17" s="673"/>
      <c r="G17" s="664"/>
      <c r="H17" s="664"/>
      <c r="I17" s="664"/>
      <c r="J17" s="665"/>
      <c r="K17" s="665"/>
      <c r="L17" s="664"/>
      <c r="M17" s="664"/>
      <c r="N17" s="665"/>
      <c r="O17" s="665"/>
      <c r="P17" s="665"/>
      <c r="Q17" s="665"/>
      <c r="R17" s="666"/>
      <c r="S17" s="666"/>
      <c r="T17" s="665"/>
      <c r="U17" s="665"/>
      <c r="V17" s="664"/>
      <c r="W17" s="664"/>
      <c r="X17" s="664"/>
      <c r="Y17" s="664"/>
      <c r="Z17" s="65"/>
    </row>
    <row r="18" spans="1:26" ht="15.75" customHeight="1" x14ac:dyDescent="0.25">
      <c r="A18" s="63"/>
      <c r="B18" s="93">
        <v>6</v>
      </c>
      <c r="C18" s="673"/>
      <c r="D18" s="673"/>
      <c r="E18" s="673"/>
      <c r="F18" s="673"/>
      <c r="G18" s="664"/>
      <c r="H18" s="664"/>
      <c r="I18" s="664"/>
      <c r="J18" s="665"/>
      <c r="K18" s="665"/>
      <c r="L18" s="664"/>
      <c r="M18" s="664"/>
      <c r="N18" s="665"/>
      <c r="O18" s="665"/>
      <c r="P18" s="665"/>
      <c r="Q18" s="665"/>
      <c r="R18" s="666"/>
      <c r="S18" s="666"/>
      <c r="T18" s="665"/>
      <c r="U18" s="665"/>
      <c r="V18" s="664"/>
      <c r="W18" s="664"/>
      <c r="X18" s="664"/>
      <c r="Y18" s="664"/>
      <c r="Z18" s="65"/>
    </row>
    <row r="19" spans="1:26" ht="15.75" customHeight="1" x14ac:dyDescent="0.25">
      <c r="A19" s="63"/>
      <c r="B19" s="93">
        <v>7</v>
      </c>
      <c r="C19" s="673"/>
      <c r="D19" s="673"/>
      <c r="E19" s="673"/>
      <c r="F19" s="673"/>
      <c r="G19" s="664"/>
      <c r="H19" s="664"/>
      <c r="I19" s="664"/>
      <c r="J19" s="665"/>
      <c r="K19" s="665"/>
      <c r="L19" s="664"/>
      <c r="M19" s="664"/>
      <c r="N19" s="665"/>
      <c r="O19" s="665"/>
      <c r="P19" s="665"/>
      <c r="Q19" s="665"/>
      <c r="R19" s="666"/>
      <c r="S19" s="666"/>
      <c r="T19" s="665"/>
      <c r="U19" s="665"/>
      <c r="V19" s="664"/>
      <c r="W19" s="664"/>
      <c r="X19" s="664"/>
      <c r="Y19" s="664"/>
      <c r="Z19" s="65"/>
    </row>
    <row r="20" spans="1:26" ht="15.75" customHeight="1" x14ac:dyDescent="0.25">
      <c r="A20" s="63"/>
      <c r="B20" s="93">
        <v>8</v>
      </c>
      <c r="C20" s="673"/>
      <c r="D20" s="673"/>
      <c r="E20" s="673"/>
      <c r="F20" s="673"/>
      <c r="G20" s="664"/>
      <c r="H20" s="664"/>
      <c r="I20" s="664"/>
      <c r="J20" s="665"/>
      <c r="K20" s="665"/>
      <c r="L20" s="664"/>
      <c r="M20" s="664"/>
      <c r="N20" s="665"/>
      <c r="O20" s="665"/>
      <c r="P20" s="665"/>
      <c r="Q20" s="665"/>
      <c r="R20" s="666"/>
      <c r="S20" s="666"/>
      <c r="T20" s="665"/>
      <c r="U20" s="665"/>
      <c r="V20" s="664"/>
      <c r="W20" s="664"/>
      <c r="X20" s="664"/>
      <c r="Y20" s="664"/>
      <c r="Z20" s="65"/>
    </row>
    <row r="21" spans="1:26" ht="15.75" customHeight="1" x14ac:dyDescent="0.25">
      <c r="A21" s="63"/>
      <c r="B21" s="93">
        <v>9</v>
      </c>
      <c r="C21" s="673"/>
      <c r="D21" s="673"/>
      <c r="E21" s="673"/>
      <c r="F21" s="673"/>
      <c r="G21" s="664"/>
      <c r="H21" s="664"/>
      <c r="I21" s="664"/>
      <c r="J21" s="665"/>
      <c r="K21" s="665"/>
      <c r="L21" s="664"/>
      <c r="M21" s="664"/>
      <c r="N21" s="665"/>
      <c r="O21" s="665"/>
      <c r="P21" s="665"/>
      <c r="Q21" s="665"/>
      <c r="R21" s="666"/>
      <c r="S21" s="666"/>
      <c r="T21" s="665"/>
      <c r="U21" s="665"/>
      <c r="V21" s="664"/>
      <c r="W21" s="664"/>
      <c r="X21" s="664"/>
      <c r="Y21" s="664"/>
      <c r="Z21" s="65"/>
    </row>
    <row r="22" spans="1:26" ht="16.5" customHeight="1" thickBot="1" x14ac:dyDescent="0.3">
      <c r="A22" s="63"/>
      <c r="B22" s="94">
        <v>10</v>
      </c>
      <c r="C22" s="667"/>
      <c r="D22" s="667"/>
      <c r="E22" s="667"/>
      <c r="F22" s="667"/>
      <c r="G22" s="668"/>
      <c r="H22" s="668"/>
      <c r="I22" s="668"/>
      <c r="J22" s="669"/>
      <c r="K22" s="669"/>
      <c r="L22" s="668"/>
      <c r="M22" s="668"/>
      <c r="N22" s="669"/>
      <c r="O22" s="669"/>
      <c r="P22" s="669"/>
      <c r="Q22" s="669"/>
      <c r="R22" s="670"/>
      <c r="S22" s="670"/>
      <c r="T22" s="669"/>
      <c r="U22" s="669"/>
      <c r="V22" s="668"/>
      <c r="W22" s="668"/>
      <c r="X22" s="668"/>
      <c r="Y22" s="668"/>
      <c r="Z22" s="65"/>
    </row>
    <row r="23" spans="1:26" ht="15.75" customHeight="1" x14ac:dyDescent="0.25">
      <c r="A23" s="63"/>
      <c r="B23" s="95" t="s">
        <v>495</v>
      </c>
      <c r="C23" s="96"/>
      <c r="D23" s="96"/>
      <c r="E23" s="96"/>
      <c r="F23" s="96"/>
      <c r="G23" s="96"/>
      <c r="H23" s="96"/>
      <c r="I23" s="96"/>
      <c r="J23" s="671">
        <f>SUM(J13:K22)</f>
        <v>0</v>
      </c>
      <c r="K23" s="672"/>
      <c r="L23" s="97"/>
      <c r="M23" s="97"/>
      <c r="N23" s="671">
        <f>SUM(N13:O22)</f>
        <v>0</v>
      </c>
      <c r="O23" s="672"/>
      <c r="P23" s="671">
        <f>SUM(P13:Q22)</f>
        <v>0</v>
      </c>
      <c r="Q23" s="672"/>
      <c r="R23" s="97"/>
      <c r="S23" s="97"/>
      <c r="T23" s="671">
        <f>SUM(T13:U22)</f>
        <v>0</v>
      </c>
      <c r="U23" s="672"/>
      <c r="V23" s="97"/>
      <c r="W23" s="97"/>
      <c r="X23" s="97"/>
      <c r="Y23" s="98"/>
      <c r="Z23" s="65"/>
    </row>
    <row r="24" spans="1:26" ht="15.75" customHeight="1" x14ac:dyDescent="0.25">
      <c r="A24" s="63"/>
      <c r="B24" s="674" t="s">
        <v>492</v>
      </c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675"/>
      <c r="X24" s="675"/>
      <c r="Y24" s="676"/>
      <c r="Z24" s="65"/>
    </row>
    <row r="25" spans="1:26" ht="15.75" customHeight="1" x14ac:dyDescent="0.25">
      <c r="A25" s="63"/>
      <c r="B25" s="93">
        <v>1</v>
      </c>
      <c r="C25" s="673"/>
      <c r="D25" s="673"/>
      <c r="E25" s="673"/>
      <c r="F25" s="673"/>
      <c r="G25" s="664"/>
      <c r="H25" s="664"/>
      <c r="I25" s="664"/>
      <c r="J25" s="665"/>
      <c r="K25" s="665"/>
      <c r="L25" s="664"/>
      <c r="M25" s="664"/>
      <c r="N25" s="665"/>
      <c r="O25" s="665"/>
      <c r="P25" s="665"/>
      <c r="Q25" s="665"/>
      <c r="R25" s="666"/>
      <c r="S25" s="666"/>
      <c r="T25" s="665"/>
      <c r="U25" s="665"/>
      <c r="V25" s="664"/>
      <c r="W25" s="664"/>
      <c r="X25" s="664"/>
      <c r="Y25" s="664"/>
      <c r="Z25" s="65"/>
    </row>
    <row r="26" spans="1:26" ht="15.75" customHeight="1" x14ac:dyDescent="0.25">
      <c r="A26" s="63"/>
      <c r="B26" s="93">
        <v>2</v>
      </c>
      <c r="C26" s="673"/>
      <c r="D26" s="673"/>
      <c r="E26" s="673"/>
      <c r="F26" s="673"/>
      <c r="G26" s="664"/>
      <c r="H26" s="664"/>
      <c r="I26" s="664"/>
      <c r="J26" s="665"/>
      <c r="K26" s="665"/>
      <c r="L26" s="664"/>
      <c r="M26" s="664"/>
      <c r="N26" s="665"/>
      <c r="O26" s="665"/>
      <c r="P26" s="665"/>
      <c r="Q26" s="665"/>
      <c r="R26" s="666"/>
      <c r="S26" s="666"/>
      <c r="T26" s="665"/>
      <c r="U26" s="665"/>
      <c r="V26" s="664"/>
      <c r="W26" s="664"/>
      <c r="X26" s="664"/>
      <c r="Y26" s="664"/>
      <c r="Z26" s="65"/>
    </row>
    <row r="27" spans="1:26" ht="15.75" customHeight="1" x14ac:dyDescent="0.25">
      <c r="A27" s="63"/>
      <c r="B27" s="93">
        <v>3</v>
      </c>
      <c r="C27" s="673"/>
      <c r="D27" s="673"/>
      <c r="E27" s="673"/>
      <c r="F27" s="673"/>
      <c r="G27" s="664"/>
      <c r="H27" s="664"/>
      <c r="I27" s="664"/>
      <c r="J27" s="665"/>
      <c r="K27" s="665"/>
      <c r="L27" s="664"/>
      <c r="M27" s="664"/>
      <c r="N27" s="665"/>
      <c r="O27" s="665"/>
      <c r="P27" s="665"/>
      <c r="Q27" s="665"/>
      <c r="R27" s="666"/>
      <c r="S27" s="666"/>
      <c r="T27" s="665"/>
      <c r="U27" s="665"/>
      <c r="V27" s="664"/>
      <c r="W27" s="664"/>
      <c r="X27" s="664"/>
      <c r="Y27" s="664"/>
      <c r="Z27" s="65"/>
    </row>
    <row r="28" spans="1:26" ht="15.75" customHeight="1" x14ac:dyDescent="0.25">
      <c r="A28" s="63"/>
      <c r="B28" s="93">
        <v>4</v>
      </c>
      <c r="C28" s="673"/>
      <c r="D28" s="673"/>
      <c r="E28" s="673"/>
      <c r="F28" s="673"/>
      <c r="G28" s="664"/>
      <c r="H28" s="664"/>
      <c r="I28" s="664"/>
      <c r="J28" s="665"/>
      <c r="K28" s="665"/>
      <c r="L28" s="664"/>
      <c r="M28" s="664"/>
      <c r="N28" s="665"/>
      <c r="O28" s="665"/>
      <c r="P28" s="665"/>
      <c r="Q28" s="665"/>
      <c r="R28" s="666"/>
      <c r="S28" s="666"/>
      <c r="T28" s="665"/>
      <c r="U28" s="665"/>
      <c r="V28" s="664"/>
      <c r="W28" s="664"/>
      <c r="X28" s="664"/>
      <c r="Y28" s="664"/>
      <c r="Z28" s="65"/>
    </row>
    <row r="29" spans="1:26" ht="15.75" customHeight="1" x14ac:dyDescent="0.25">
      <c r="A29" s="63"/>
      <c r="B29" s="93">
        <v>5</v>
      </c>
      <c r="C29" s="673"/>
      <c r="D29" s="673"/>
      <c r="E29" s="673"/>
      <c r="F29" s="673"/>
      <c r="G29" s="664"/>
      <c r="H29" s="664"/>
      <c r="I29" s="664"/>
      <c r="J29" s="665"/>
      <c r="K29" s="665"/>
      <c r="L29" s="664"/>
      <c r="M29" s="664"/>
      <c r="N29" s="665"/>
      <c r="O29" s="665"/>
      <c r="P29" s="665"/>
      <c r="Q29" s="665"/>
      <c r="R29" s="666"/>
      <c r="S29" s="666"/>
      <c r="T29" s="665"/>
      <c r="U29" s="665"/>
      <c r="V29" s="664"/>
      <c r="W29" s="664"/>
      <c r="X29" s="664"/>
      <c r="Y29" s="664"/>
      <c r="Z29" s="65"/>
    </row>
    <row r="30" spans="1:26" ht="15.75" customHeight="1" x14ac:dyDescent="0.25">
      <c r="A30" s="63"/>
      <c r="B30" s="93">
        <v>6</v>
      </c>
      <c r="C30" s="673"/>
      <c r="D30" s="673"/>
      <c r="E30" s="673"/>
      <c r="F30" s="673"/>
      <c r="G30" s="664"/>
      <c r="H30" s="664"/>
      <c r="I30" s="664"/>
      <c r="J30" s="665"/>
      <c r="K30" s="665"/>
      <c r="L30" s="664"/>
      <c r="M30" s="664"/>
      <c r="N30" s="665"/>
      <c r="O30" s="665"/>
      <c r="P30" s="665"/>
      <c r="Q30" s="665"/>
      <c r="R30" s="666"/>
      <c r="S30" s="666"/>
      <c r="T30" s="665"/>
      <c r="U30" s="665"/>
      <c r="V30" s="664"/>
      <c r="W30" s="664"/>
      <c r="X30" s="664"/>
      <c r="Y30" s="664"/>
      <c r="Z30" s="65"/>
    </row>
    <row r="31" spans="1:26" ht="15.75" customHeight="1" x14ac:dyDescent="0.25">
      <c r="A31" s="63"/>
      <c r="B31" s="93">
        <v>7</v>
      </c>
      <c r="C31" s="673"/>
      <c r="D31" s="673"/>
      <c r="E31" s="673"/>
      <c r="F31" s="673"/>
      <c r="G31" s="664"/>
      <c r="H31" s="664"/>
      <c r="I31" s="664"/>
      <c r="J31" s="665"/>
      <c r="K31" s="665"/>
      <c r="L31" s="664"/>
      <c r="M31" s="664"/>
      <c r="N31" s="665"/>
      <c r="O31" s="665"/>
      <c r="P31" s="665"/>
      <c r="Q31" s="665"/>
      <c r="R31" s="666"/>
      <c r="S31" s="666"/>
      <c r="T31" s="665"/>
      <c r="U31" s="665"/>
      <c r="V31" s="664"/>
      <c r="W31" s="664"/>
      <c r="X31" s="664"/>
      <c r="Y31" s="664"/>
      <c r="Z31" s="65"/>
    </row>
    <row r="32" spans="1:26" ht="15.75" customHeight="1" x14ac:dyDescent="0.25">
      <c r="A32" s="63"/>
      <c r="B32" s="93">
        <v>8</v>
      </c>
      <c r="C32" s="673"/>
      <c r="D32" s="673"/>
      <c r="E32" s="673"/>
      <c r="F32" s="673"/>
      <c r="G32" s="664"/>
      <c r="H32" s="664"/>
      <c r="I32" s="664"/>
      <c r="J32" s="665"/>
      <c r="K32" s="665"/>
      <c r="L32" s="664"/>
      <c r="M32" s="664"/>
      <c r="N32" s="665"/>
      <c r="O32" s="665"/>
      <c r="P32" s="665"/>
      <c r="Q32" s="665"/>
      <c r="R32" s="666"/>
      <c r="S32" s="666"/>
      <c r="T32" s="665"/>
      <c r="U32" s="665"/>
      <c r="V32" s="664"/>
      <c r="W32" s="664"/>
      <c r="X32" s="664"/>
      <c r="Y32" s="664"/>
      <c r="Z32" s="65"/>
    </row>
    <row r="33" spans="1:26" ht="15.75" customHeight="1" x14ac:dyDescent="0.25">
      <c r="A33" s="63"/>
      <c r="B33" s="93">
        <v>9</v>
      </c>
      <c r="C33" s="673"/>
      <c r="D33" s="673"/>
      <c r="E33" s="673"/>
      <c r="F33" s="673"/>
      <c r="G33" s="664"/>
      <c r="H33" s="664"/>
      <c r="I33" s="664"/>
      <c r="J33" s="665"/>
      <c r="K33" s="665"/>
      <c r="L33" s="664"/>
      <c r="M33" s="664"/>
      <c r="N33" s="665"/>
      <c r="O33" s="665"/>
      <c r="P33" s="665"/>
      <c r="Q33" s="665"/>
      <c r="R33" s="666"/>
      <c r="S33" s="666"/>
      <c r="T33" s="665"/>
      <c r="U33" s="665"/>
      <c r="V33" s="664"/>
      <c r="W33" s="664"/>
      <c r="X33" s="664"/>
      <c r="Y33" s="664"/>
      <c r="Z33" s="65"/>
    </row>
    <row r="34" spans="1:26" ht="16.5" customHeight="1" thickBot="1" x14ac:dyDescent="0.3">
      <c r="A34" s="63"/>
      <c r="B34" s="94">
        <v>10</v>
      </c>
      <c r="C34" s="667"/>
      <c r="D34" s="667"/>
      <c r="E34" s="667"/>
      <c r="F34" s="667"/>
      <c r="G34" s="668"/>
      <c r="H34" s="668"/>
      <c r="I34" s="668"/>
      <c r="J34" s="669"/>
      <c r="K34" s="669"/>
      <c r="L34" s="668"/>
      <c r="M34" s="668"/>
      <c r="N34" s="669"/>
      <c r="O34" s="669"/>
      <c r="P34" s="669"/>
      <c r="Q34" s="669"/>
      <c r="R34" s="670"/>
      <c r="S34" s="670"/>
      <c r="T34" s="669"/>
      <c r="U34" s="669"/>
      <c r="V34" s="668"/>
      <c r="W34" s="668"/>
      <c r="X34" s="668"/>
      <c r="Y34" s="668"/>
      <c r="Z34" s="65"/>
    </row>
    <row r="35" spans="1:26" ht="15.75" customHeight="1" x14ac:dyDescent="0.25">
      <c r="A35" s="63"/>
      <c r="B35" s="95" t="s">
        <v>494</v>
      </c>
      <c r="C35" s="96"/>
      <c r="D35" s="96"/>
      <c r="E35" s="96"/>
      <c r="F35" s="96"/>
      <c r="G35" s="96"/>
      <c r="H35" s="96"/>
      <c r="I35" s="96"/>
      <c r="J35" s="671">
        <f>SUM(J25:K34)</f>
        <v>0</v>
      </c>
      <c r="K35" s="672"/>
      <c r="L35" s="97"/>
      <c r="M35" s="97"/>
      <c r="N35" s="671">
        <f>SUM(N25:O34)</f>
        <v>0</v>
      </c>
      <c r="O35" s="672"/>
      <c r="P35" s="671">
        <f>SUM(P25:Q34)</f>
        <v>0</v>
      </c>
      <c r="Q35" s="672"/>
      <c r="R35" s="97"/>
      <c r="S35" s="97"/>
      <c r="T35" s="671">
        <f>SUM(T25:U34)</f>
        <v>0</v>
      </c>
      <c r="U35" s="672"/>
      <c r="V35" s="97"/>
      <c r="W35" s="97"/>
      <c r="X35" s="97"/>
      <c r="Y35" s="98"/>
      <c r="Z35" s="65"/>
    </row>
    <row r="36" spans="1:26" x14ac:dyDescent="0.25">
      <c r="A36" s="63"/>
      <c r="B36" s="63"/>
      <c r="C36" s="63"/>
      <c r="D36" s="63"/>
      <c r="E36" s="63"/>
      <c r="F36" s="63"/>
      <c r="G36" s="63"/>
      <c r="H36" s="63"/>
      <c r="I36" s="63"/>
      <c r="J36" s="84"/>
      <c r="K36" s="63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Z36" s="65"/>
    </row>
    <row r="37" spans="1:26" ht="15" customHeight="1" x14ac:dyDescent="0.25">
      <c r="A37" s="63"/>
      <c r="B37" s="483" t="str">
        <f ca="1">HYPERLINK(SUBSTITUTE(IF(Анкета1!M15="Да",CELL("адрес",From8To9orKl),CELL("адрес",From7To8or9orKl)),"'",""),"Назад")</f>
        <v>Назад</v>
      </c>
      <c r="C37" s="484"/>
      <c r="D37" s="485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483" t="str">
        <f ca="1">HYPERLINK(SUBSTITUTE(CELL("адрес",AnketaKlientTop),"'",""),"Далее")</f>
        <v>Далее</v>
      </c>
      <c r="Y37" s="484"/>
      <c r="Z37" s="485"/>
    </row>
    <row r="38" spans="1:26" ht="15" customHeight="1" x14ac:dyDescent="0.25">
      <c r="A38" s="63"/>
      <c r="B38" s="486"/>
      <c r="C38" s="487"/>
      <c r="D38" s="488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486"/>
      <c r="Y38" s="487"/>
      <c r="Z38" s="488"/>
    </row>
    <row r="39" spans="1:26" x14ac:dyDescent="0.25"/>
  </sheetData>
  <sheetProtection sheet="1" objects="1" scenarios="1"/>
  <mergeCells count="227">
    <mergeCell ref="N8:O11"/>
    <mergeCell ref="P8:Q11"/>
    <mergeCell ref="R8:S11"/>
    <mergeCell ref="T8:U11"/>
    <mergeCell ref="V8:W11"/>
    <mergeCell ref="X8:Y11"/>
    <mergeCell ref="R2:Y3"/>
    <mergeCell ref="I3:Q3"/>
    <mergeCell ref="B5:K6"/>
    <mergeCell ref="L5:V6"/>
    <mergeCell ref="B8:B11"/>
    <mergeCell ref="C8:F11"/>
    <mergeCell ref="G8:I11"/>
    <mergeCell ref="J8:K11"/>
    <mergeCell ref="L8:M11"/>
    <mergeCell ref="B12:Y12"/>
    <mergeCell ref="C13:F13"/>
    <mergeCell ref="G13:I13"/>
    <mergeCell ref="J13:K13"/>
    <mergeCell ref="L13:M13"/>
    <mergeCell ref="N13:O13"/>
    <mergeCell ref="P13:Q13"/>
    <mergeCell ref="R13:S13"/>
    <mergeCell ref="T13:U13"/>
    <mergeCell ref="V13:W13"/>
    <mergeCell ref="X13:Y13"/>
    <mergeCell ref="X14:Y14"/>
    <mergeCell ref="C15:F15"/>
    <mergeCell ref="G15:I15"/>
    <mergeCell ref="J15:K15"/>
    <mergeCell ref="L15:M15"/>
    <mergeCell ref="N15:O15"/>
    <mergeCell ref="P15:Q15"/>
    <mergeCell ref="R15:S15"/>
    <mergeCell ref="T15:U15"/>
    <mergeCell ref="V15:W15"/>
    <mergeCell ref="X15:Y15"/>
    <mergeCell ref="C14:F14"/>
    <mergeCell ref="G14:I14"/>
    <mergeCell ref="J14:K14"/>
    <mergeCell ref="L14:M14"/>
    <mergeCell ref="N14:O14"/>
    <mergeCell ref="P14:Q14"/>
    <mergeCell ref="R14:S14"/>
    <mergeCell ref="T14:U14"/>
    <mergeCell ref="V14:W14"/>
    <mergeCell ref="X16:Y16"/>
    <mergeCell ref="C17:F17"/>
    <mergeCell ref="G17:I17"/>
    <mergeCell ref="J17:K17"/>
    <mergeCell ref="L17:M17"/>
    <mergeCell ref="N17:O17"/>
    <mergeCell ref="P17:Q17"/>
    <mergeCell ref="R17:S17"/>
    <mergeCell ref="T17:U17"/>
    <mergeCell ref="V17:W17"/>
    <mergeCell ref="X17:Y17"/>
    <mergeCell ref="C16:F16"/>
    <mergeCell ref="G16:I16"/>
    <mergeCell ref="J16:K16"/>
    <mergeCell ref="L16:M16"/>
    <mergeCell ref="N16:O16"/>
    <mergeCell ref="P16:Q16"/>
    <mergeCell ref="R16:S16"/>
    <mergeCell ref="T16:U16"/>
    <mergeCell ref="V16:W16"/>
    <mergeCell ref="X18:Y18"/>
    <mergeCell ref="C19:F19"/>
    <mergeCell ref="G19:I19"/>
    <mergeCell ref="J19:K19"/>
    <mergeCell ref="L19:M19"/>
    <mergeCell ref="N19:O19"/>
    <mergeCell ref="P19:Q19"/>
    <mergeCell ref="R19:S19"/>
    <mergeCell ref="T19:U19"/>
    <mergeCell ref="V19:W19"/>
    <mergeCell ref="X19:Y19"/>
    <mergeCell ref="C18:F18"/>
    <mergeCell ref="G18:I18"/>
    <mergeCell ref="J18:K18"/>
    <mergeCell ref="L18:M18"/>
    <mergeCell ref="N18:O18"/>
    <mergeCell ref="P18:Q18"/>
    <mergeCell ref="R18:S18"/>
    <mergeCell ref="T18:U18"/>
    <mergeCell ref="V18:W18"/>
    <mergeCell ref="X20:Y20"/>
    <mergeCell ref="C21:F21"/>
    <mergeCell ref="G21:I21"/>
    <mergeCell ref="J21:K21"/>
    <mergeCell ref="L21:M21"/>
    <mergeCell ref="N21:O21"/>
    <mergeCell ref="P21:Q21"/>
    <mergeCell ref="R21:S21"/>
    <mergeCell ref="T21:U21"/>
    <mergeCell ref="V21:W21"/>
    <mergeCell ref="C20:F20"/>
    <mergeCell ref="G20:I20"/>
    <mergeCell ref="J20:K20"/>
    <mergeCell ref="L20:M20"/>
    <mergeCell ref="N20:O20"/>
    <mergeCell ref="P20:Q20"/>
    <mergeCell ref="R20:S20"/>
    <mergeCell ref="T20:U20"/>
    <mergeCell ref="V20:W20"/>
    <mergeCell ref="X22:Y22"/>
    <mergeCell ref="J23:K23"/>
    <mergeCell ref="N23:O23"/>
    <mergeCell ref="P23:Q23"/>
    <mergeCell ref="T23:U23"/>
    <mergeCell ref="B24:Y24"/>
    <mergeCell ref="X21:Y21"/>
    <mergeCell ref="C22:F22"/>
    <mergeCell ref="G22:I22"/>
    <mergeCell ref="J22:K22"/>
    <mergeCell ref="L22:M22"/>
    <mergeCell ref="N22:O22"/>
    <mergeCell ref="P22:Q22"/>
    <mergeCell ref="R22:S22"/>
    <mergeCell ref="T22:U22"/>
    <mergeCell ref="V22:W22"/>
    <mergeCell ref="R25:S25"/>
    <mergeCell ref="T25:U25"/>
    <mergeCell ref="V25:W25"/>
    <mergeCell ref="X25:Y25"/>
    <mergeCell ref="C26:F26"/>
    <mergeCell ref="G26:I26"/>
    <mergeCell ref="J26:K26"/>
    <mergeCell ref="L26:M26"/>
    <mergeCell ref="N26:O26"/>
    <mergeCell ref="P26:Q26"/>
    <mergeCell ref="C25:F25"/>
    <mergeCell ref="G25:I25"/>
    <mergeCell ref="J25:K25"/>
    <mergeCell ref="L25:M25"/>
    <mergeCell ref="N25:O25"/>
    <mergeCell ref="P25:Q25"/>
    <mergeCell ref="R26:S26"/>
    <mergeCell ref="T26:U26"/>
    <mergeCell ref="V26:W26"/>
    <mergeCell ref="X26:Y26"/>
    <mergeCell ref="X27:Y27"/>
    <mergeCell ref="C28:F28"/>
    <mergeCell ref="G28:I28"/>
    <mergeCell ref="J28:K28"/>
    <mergeCell ref="L28:M28"/>
    <mergeCell ref="N28:O28"/>
    <mergeCell ref="P28:Q28"/>
    <mergeCell ref="R28:S28"/>
    <mergeCell ref="T28:U28"/>
    <mergeCell ref="V28:W28"/>
    <mergeCell ref="X28:Y28"/>
    <mergeCell ref="C27:F27"/>
    <mergeCell ref="G27:I27"/>
    <mergeCell ref="J27:K27"/>
    <mergeCell ref="L27:M27"/>
    <mergeCell ref="N27:O27"/>
    <mergeCell ref="P27:Q27"/>
    <mergeCell ref="R27:S27"/>
    <mergeCell ref="T27:U27"/>
    <mergeCell ref="V27:W27"/>
    <mergeCell ref="X29:Y29"/>
    <mergeCell ref="C30:F30"/>
    <mergeCell ref="G30:I30"/>
    <mergeCell ref="J30:K30"/>
    <mergeCell ref="L30:M30"/>
    <mergeCell ref="N30:O30"/>
    <mergeCell ref="P30:Q30"/>
    <mergeCell ref="R30:S30"/>
    <mergeCell ref="T30:U30"/>
    <mergeCell ref="V30:W30"/>
    <mergeCell ref="X30:Y30"/>
    <mergeCell ref="C29:F29"/>
    <mergeCell ref="G29:I29"/>
    <mergeCell ref="J29:K29"/>
    <mergeCell ref="L29:M29"/>
    <mergeCell ref="N29:O29"/>
    <mergeCell ref="P29:Q29"/>
    <mergeCell ref="R29:S29"/>
    <mergeCell ref="T29:U29"/>
    <mergeCell ref="V29:W29"/>
    <mergeCell ref="T33:U33"/>
    <mergeCell ref="V33:W33"/>
    <mergeCell ref="X31:Y31"/>
    <mergeCell ref="C32:F32"/>
    <mergeCell ref="G32:I32"/>
    <mergeCell ref="J32:K32"/>
    <mergeCell ref="L32:M32"/>
    <mergeCell ref="N32:O32"/>
    <mergeCell ref="P32:Q32"/>
    <mergeCell ref="R32:S32"/>
    <mergeCell ref="T32:U32"/>
    <mergeCell ref="V32:W32"/>
    <mergeCell ref="X32:Y32"/>
    <mergeCell ref="C31:F31"/>
    <mergeCell ref="G31:I31"/>
    <mergeCell ref="J31:K31"/>
    <mergeCell ref="L31:M31"/>
    <mergeCell ref="N31:O31"/>
    <mergeCell ref="P31:Q31"/>
    <mergeCell ref="R31:S31"/>
    <mergeCell ref="T31:U31"/>
    <mergeCell ref="V31:W31"/>
    <mergeCell ref="X33:Y33"/>
    <mergeCell ref="C33:F33"/>
    <mergeCell ref="B37:D38"/>
    <mergeCell ref="X37:Z38"/>
    <mergeCell ref="R34:S34"/>
    <mergeCell ref="T34:U34"/>
    <mergeCell ref="V34:W34"/>
    <mergeCell ref="X34:Y34"/>
    <mergeCell ref="J35:K35"/>
    <mergeCell ref="N35:O35"/>
    <mergeCell ref="P35:Q35"/>
    <mergeCell ref="T35:U35"/>
    <mergeCell ref="G33:I33"/>
    <mergeCell ref="J33:K33"/>
    <mergeCell ref="L33:M33"/>
    <mergeCell ref="N33:O33"/>
    <mergeCell ref="P33:Q33"/>
    <mergeCell ref="R33:S33"/>
    <mergeCell ref="C34:F34"/>
    <mergeCell ref="G34:I34"/>
    <mergeCell ref="J34:K34"/>
    <mergeCell ref="L34:M34"/>
    <mergeCell ref="N34:O34"/>
    <mergeCell ref="P34:Q34"/>
  </mergeCells>
  <dataValidations count="3">
    <dataValidation type="date" allowBlank="1" showInputMessage="1" showErrorMessage="1" sqref="R13:S22 R25:S34">
      <formula1>21916</formula1>
      <formula2>45658</formula2>
    </dataValidation>
    <dataValidation type="list" allowBlank="1" showInputMessage="1" showErrorMessage="1" sqref="L13:M22 L25:M34">
      <formula1>"отсрочка,предоплата,по факту,прочее "</formula1>
    </dataValidation>
    <dataValidation type="decimal" allowBlank="1" showInputMessage="1" showErrorMessage="1" sqref="N13:Q23 J13:K23 T13:U23 T25:U35 N25:Q35 J25:K35">
      <formula1>0</formula1>
      <formula2>999999999</formula2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M325"/>
  <sheetViews>
    <sheetView showGridLines="0" showZeros="0" zoomScale="80" zoomScaleNormal="80" zoomScaleSheetLayoutView="80" zoomScalePageLayoutView="90" workbookViewId="0">
      <selection activeCell="Y4" sqref="Y4:AA5"/>
    </sheetView>
  </sheetViews>
  <sheetFormatPr defaultColWidth="0" defaultRowHeight="15" zeroHeight="1" x14ac:dyDescent="0.25"/>
  <cols>
    <col min="1" max="22" width="10" customWidth="1"/>
    <col min="23" max="24" width="9.140625" customWidth="1"/>
    <col min="25" max="25" width="6.42578125" customWidth="1"/>
    <col min="26" max="26" width="11.140625" style="56" customWidth="1"/>
    <col min="27" max="27" width="9.140625" customWidth="1"/>
    <col min="28" max="40" width="0" hidden="1" customWidth="1"/>
  </cols>
  <sheetData>
    <row r="1" spans="1:39" ht="12.7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33"/>
    </row>
    <row r="2" spans="1:3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33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39.75" customHeight="1" x14ac:dyDescent="0.25">
      <c r="A3" s="133"/>
      <c r="B3" s="133"/>
      <c r="C3" s="133"/>
      <c r="D3" s="133"/>
      <c r="E3" s="133"/>
      <c r="F3" s="914"/>
      <c r="G3" s="914"/>
      <c r="H3" s="133"/>
      <c r="I3" s="888" t="s">
        <v>508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33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8" customHeigh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908" t="str">
        <f ca="1">HYPERLINK(SUBSTITUTE(CELL("адрес",From1To2),"'",""),"Вернуться в начало")</f>
        <v>Вернуться в начало</v>
      </c>
      <c r="Z4" s="909"/>
      <c r="AA4" s="910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.7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911"/>
      <c r="Z5" s="912"/>
      <c r="AA5" s="913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3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s="1" customFormat="1" ht="25.5" customHeight="1" x14ac:dyDescent="0.3">
      <c r="A7" s="144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719">
        <f>Анкета1!M7</f>
        <v>0</v>
      </c>
      <c r="N7" s="717"/>
      <c r="O7" s="717"/>
      <c r="P7" s="717"/>
      <c r="Q7" s="717"/>
      <c r="R7" s="717"/>
      <c r="S7" s="717"/>
      <c r="T7" s="717"/>
      <c r="U7" s="717"/>
      <c r="V7" s="717"/>
      <c r="W7" s="717"/>
      <c r="X7" s="718"/>
      <c r="Y7" s="140"/>
      <c r="Z7" s="142"/>
      <c r="AA7" s="143"/>
    </row>
    <row r="8" spans="1:39" ht="25.5" customHeight="1" x14ac:dyDescent="0.3">
      <c r="A8" s="144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716">
        <f>Анкета1!M8</f>
        <v>0</v>
      </c>
      <c r="N8" s="717"/>
      <c r="O8" s="717"/>
      <c r="P8" s="717"/>
      <c r="Q8" s="717"/>
      <c r="R8" s="717"/>
      <c r="S8" s="717"/>
      <c r="T8" s="717"/>
      <c r="U8" s="717"/>
      <c r="V8" s="717"/>
      <c r="W8" s="717"/>
      <c r="X8" s="718"/>
      <c r="Y8" s="140"/>
      <c r="Z8" s="142"/>
      <c r="AA8" s="143"/>
    </row>
    <row r="9" spans="1:39" ht="25.5" customHeight="1" x14ac:dyDescent="0.3">
      <c r="A9" s="144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716" t="str">
        <f>Анкета1!M9</f>
        <v>RUR</v>
      </c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8"/>
      <c r="Y9" s="151"/>
      <c r="Z9" s="152"/>
      <c r="AA9" s="143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25.5" customHeight="1" x14ac:dyDescent="0.3">
      <c r="A10" s="144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891">
        <f>Анкета1!M10</f>
        <v>0</v>
      </c>
      <c r="N10" s="892"/>
      <c r="O10" s="892"/>
      <c r="P10" s="892"/>
      <c r="Q10" s="892"/>
      <c r="R10" s="892"/>
      <c r="S10" s="892"/>
      <c r="T10" s="892"/>
      <c r="U10" s="892"/>
      <c r="V10" s="892"/>
      <c r="W10" s="892"/>
      <c r="X10" s="893"/>
      <c r="Y10" s="140"/>
      <c r="Z10" s="142"/>
      <c r="AA10" s="143"/>
    </row>
    <row r="11" spans="1:39" ht="25.5" customHeight="1" x14ac:dyDescent="0.3">
      <c r="A11" s="144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716">
        <f>Анкета1!M11</f>
        <v>0</v>
      </c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8"/>
      <c r="Y11" s="151"/>
      <c r="Z11" s="152"/>
      <c r="AA11" s="143"/>
    </row>
    <row r="12" spans="1:39" ht="25.5" customHeight="1" x14ac:dyDescent="0.3">
      <c r="A12" s="144"/>
      <c r="B12" s="145" t="s">
        <v>383</v>
      </c>
      <c r="C12" s="146"/>
      <c r="D12" s="146"/>
      <c r="E12" s="146"/>
      <c r="F12" s="146"/>
      <c r="G12" s="146"/>
      <c r="H12" s="147"/>
      <c r="I12" s="147"/>
      <c r="J12" s="148"/>
      <c r="K12" s="139"/>
      <c r="L12" s="149"/>
      <c r="M12" s="874">
        <f>Анкета1!M12</f>
        <v>0</v>
      </c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6"/>
      <c r="Y12" s="140"/>
      <c r="Z12" s="142"/>
      <c r="AA12" s="143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5.5" customHeight="1" x14ac:dyDescent="0.3">
      <c r="A13" s="144"/>
      <c r="B13" s="153" t="str">
        <f>IFERROR(VLOOKUP(M11,ВыпадающиеСписки!A161:J163,10,FALSE),"")</f>
        <v/>
      </c>
      <c r="C13" s="146"/>
      <c r="D13" s="146"/>
      <c r="E13" s="146"/>
      <c r="F13" s="146"/>
      <c r="G13" s="146"/>
      <c r="H13" s="147"/>
      <c r="I13" s="147"/>
      <c r="J13" s="148"/>
      <c r="K13" s="139"/>
      <c r="L13" s="149"/>
      <c r="M13" s="918" t="s">
        <v>129</v>
      </c>
      <c r="N13" s="919"/>
      <c r="O13" s="919"/>
      <c r="P13" s="919"/>
      <c r="Q13" s="919"/>
      <c r="R13" s="919"/>
      <c r="S13" s="919"/>
      <c r="T13" s="919"/>
      <c r="U13" s="919"/>
      <c r="V13" s="919"/>
      <c r="W13" s="919"/>
      <c r="X13" s="920"/>
      <c r="Y13" s="143"/>
      <c r="Z13" s="142"/>
      <c r="AA13" s="143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4.75" customHeight="1" x14ac:dyDescent="0.3">
      <c r="A14" s="144"/>
      <c r="B14" s="145" t="s">
        <v>405</v>
      </c>
      <c r="C14" s="146"/>
      <c r="D14" s="146"/>
      <c r="E14" s="146"/>
      <c r="F14" s="146"/>
      <c r="G14" s="146"/>
      <c r="H14" s="147"/>
      <c r="I14" s="147"/>
      <c r="J14" s="148"/>
      <c r="K14" s="139"/>
      <c r="L14" s="149"/>
      <c r="M14" s="891">
        <f>Анкета1!M14</f>
        <v>0</v>
      </c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3"/>
      <c r="Y14" s="140"/>
      <c r="Z14" s="142"/>
      <c r="AA14" s="143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4.25" customHeight="1" x14ac:dyDescent="0.3">
      <c r="A15" s="144"/>
      <c r="B15" s="145" t="s">
        <v>273</v>
      </c>
      <c r="C15" s="146"/>
      <c r="D15" s="146"/>
      <c r="E15" s="146"/>
      <c r="F15" s="146"/>
      <c r="G15" s="146"/>
      <c r="H15" s="147"/>
      <c r="I15" s="147"/>
      <c r="J15" s="154"/>
      <c r="K15" s="139"/>
      <c r="L15" s="149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40"/>
      <c r="Z15" s="142"/>
      <c r="AA15" s="143"/>
    </row>
    <row r="16" spans="1:39" ht="24" customHeight="1" x14ac:dyDescent="0.3">
      <c r="A16" s="139"/>
      <c r="B16" s="156"/>
      <c r="C16" s="156"/>
      <c r="D16" s="156"/>
      <c r="E16" s="156"/>
      <c r="F16" s="156"/>
      <c r="G16" s="156"/>
      <c r="H16" s="147"/>
      <c r="I16" s="147"/>
      <c r="J16" s="154"/>
      <c r="K16" s="13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0"/>
      <c r="Z16" s="142"/>
      <c r="AA16" s="143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8" customHeight="1" x14ac:dyDescent="0.3">
      <c r="A17" s="139"/>
      <c r="B17" s="139"/>
      <c r="C17" s="139"/>
      <c r="D17" s="139"/>
      <c r="E17" s="139"/>
      <c r="F17" s="139"/>
      <c r="G17" s="139"/>
      <c r="H17" s="139"/>
      <c r="I17" s="147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57"/>
      <c r="AA17" s="143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5.75" x14ac:dyDescent="0.25">
      <c r="A18" s="136"/>
      <c r="B18" s="700" t="s">
        <v>12</v>
      </c>
      <c r="C18" s="862"/>
      <c r="D18" s="862"/>
      <c r="E18" s="862"/>
      <c r="F18" s="862"/>
      <c r="G18" s="137"/>
      <c r="H18" s="137"/>
      <c r="I18" s="137"/>
      <c r="J18" s="138"/>
      <c r="K18" s="139"/>
      <c r="L18" s="140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42"/>
      <c r="AA18" s="143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5.75" x14ac:dyDescent="0.25">
      <c r="A19" s="141"/>
      <c r="B19" s="862"/>
      <c r="C19" s="862"/>
      <c r="D19" s="862"/>
      <c r="E19" s="862"/>
      <c r="F19" s="862"/>
      <c r="G19" s="137"/>
      <c r="H19" s="137"/>
      <c r="I19" s="137"/>
      <c r="J19" s="138"/>
      <c r="K19" s="139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2"/>
      <c r="AA19" s="143"/>
    </row>
    <row r="20" spans="1:39" ht="25.5" customHeight="1" x14ac:dyDescent="0.3">
      <c r="A20" s="159"/>
      <c r="B20" s="146" t="s">
        <v>23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49"/>
      <c r="M20" s="716">
        <f>Анкета2!M7</f>
        <v>0</v>
      </c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6"/>
      <c r="Y20" s="151"/>
      <c r="Z20" s="152"/>
      <c r="AA20" s="143"/>
    </row>
    <row r="21" spans="1:39" ht="25.5" customHeight="1" x14ac:dyDescent="0.3">
      <c r="A21" s="159"/>
      <c r="B21" s="146" t="s">
        <v>666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716">
        <f>IF(KlientZaemOPF="ИП",Анкета32!M7,Анкета31!M7)</f>
        <v>0</v>
      </c>
      <c r="N21" s="717"/>
      <c r="O21" s="717"/>
      <c r="P21" s="717"/>
      <c r="Q21" s="717"/>
      <c r="R21" s="717"/>
      <c r="S21" s="717"/>
      <c r="T21" s="717"/>
      <c r="U21" s="717"/>
      <c r="V21" s="717"/>
      <c r="W21" s="717"/>
      <c r="X21" s="718"/>
      <c r="Y21" s="140"/>
      <c r="Z21" s="142"/>
      <c r="AA21" s="143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s="1" customFormat="1" ht="25.5" customHeight="1" x14ac:dyDescent="0.3">
      <c r="A22" s="159"/>
      <c r="B22" s="146" t="s">
        <v>667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716">
        <f>IF(KlientZaemOPF="ИП","",Анкета31!M8)</f>
        <v>0</v>
      </c>
      <c r="N22" s="717"/>
      <c r="O22" s="717"/>
      <c r="P22" s="717"/>
      <c r="Q22" s="717"/>
      <c r="R22" s="717"/>
      <c r="S22" s="717"/>
      <c r="T22" s="717"/>
      <c r="U22" s="717"/>
      <c r="V22" s="717"/>
      <c r="W22" s="717"/>
      <c r="X22" s="718"/>
      <c r="Y22" s="140"/>
      <c r="Z22" s="142"/>
      <c r="AA22" s="143"/>
    </row>
    <row r="23" spans="1:39" s="1" customFormat="1" ht="25.5" customHeight="1" x14ac:dyDescent="0.3">
      <c r="A23" s="159"/>
      <c r="B23" s="146" t="s">
        <v>668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716">
        <f>IF(KlientZaemOPF="ИП","",Анкета31!M9)</f>
        <v>0</v>
      </c>
      <c r="N23" s="717"/>
      <c r="O23" s="717"/>
      <c r="P23" s="717"/>
      <c r="Q23" s="717"/>
      <c r="R23" s="717"/>
      <c r="S23" s="717"/>
      <c r="T23" s="717"/>
      <c r="U23" s="161" t="s">
        <v>669</v>
      </c>
      <c r="V23" s="162"/>
      <c r="W23" s="720">
        <f>IF(KlientZaemOPF="ИП","",Анкета31!W9)</f>
        <v>0</v>
      </c>
      <c r="X23" s="718"/>
      <c r="Y23" s="140"/>
      <c r="Z23" s="142"/>
      <c r="AA23" s="143"/>
    </row>
    <row r="24" spans="1:39" ht="25.5" customHeight="1" x14ac:dyDescent="0.3">
      <c r="A24" s="159"/>
      <c r="B24" s="146" t="s">
        <v>13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907">
        <f>Анкета2!M8</f>
        <v>0</v>
      </c>
      <c r="N24" s="875"/>
      <c r="O24" s="875"/>
      <c r="P24" s="875"/>
      <c r="Q24" s="875"/>
      <c r="R24" s="875"/>
      <c r="S24" s="875"/>
      <c r="T24" s="875"/>
      <c r="U24" s="875"/>
      <c r="V24" s="875"/>
      <c r="W24" s="875"/>
      <c r="X24" s="876"/>
      <c r="Y24" s="140"/>
      <c r="Z24" s="142"/>
      <c r="AA24" s="143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5.5" customHeight="1" x14ac:dyDescent="0.3">
      <c r="A25" s="159"/>
      <c r="B25" s="146" t="s">
        <v>14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874">
        <f>Анкета2!M9</f>
        <v>0</v>
      </c>
      <c r="N25" s="875"/>
      <c r="O25" s="875"/>
      <c r="P25" s="875"/>
      <c r="Q25" s="875"/>
      <c r="R25" s="875"/>
      <c r="S25" s="875"/>
      <c r="T25" s="875"/>
      <c r="U25" s="875"/>
      <c r="V25" s="875"/>
      <c r="W25" s="875"/>
      <c r="X25" s="876"/>
      <c r="Y25" s="140"/>
      <c r="Z25" s="142"/>
      <c r="AA25" s="143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5.5" customHeight="1" x14ac:dyDescent="0.3">
      <c r="A26" s="159"/>
      <c r="B26" s="146" t="s">
        <v>200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894">
        <f>Анкета2!M10</f>
        <v>0</v>
      </c>
      <c r="N26" s="895"/>
      <c r="O26" s="895"/>
      <c r="P26" s="895"/>
      <c r="Q26" s="895"/>
      <c r="R26" s="895"/>
      <c r="S26" s="895"/>
      <c r="T26" s="895"/>
      <c r="U26" s="895"/>
      <c r="V26" s="895"/>
      <c r="W26" s="895"/>
      <c r="X26" s="896"/>
      <c r="Y26" s="140"/>
      <c r="Z26" s="142"/>
      <c r="AA26" s="143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5.5" customHeight="1" x14ac:dyDescent="0.3">
      <c r="A27" s="159"/>
      <c r="B27" s="146" t="s">
        <v>15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60"/>
      <c r="M27" s="907">
        <f>Анкета2!M11</f>
        <v>0</v>
      </c>
      <c r="N27" s="875"/>
      <c r="O27" s="875"/>
      <c r="P27" s="875"/>
      <c r="Q27" s="875"/>
      <c r="R27" s="875"/>
      <c r="S27" s="875"/>
      <c r="T27" s="875"/>
      <c r="U27" s="875"/>
      <c r="V27" s="875"/>
      <c r="W27" s="875"/>
      <c r="X27" s="876"/>
      <c r="Y27" s="140"/>
      <c r="Z27" s="142"/>
      <c r="AA27" s="143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5.5" customHeight="1" x14ac:dyDescent="0.3">
      <c r="A28" s="159"/>
      <c r="B28" s="146" t="s">
        <v>16</v>
      </c>
      <c r="C28" s="147"/>
      <c r="D28" s="147"/>
      <c r="E28" s="147"/>
      <c r="F28" s="147"/>
      <c r="G28" s="147"/>
      <c r="H28" s="147"/>
      <c r="I28" s="139"/>
      <c r="J28" s="154"/>
      <c r="K28" s="139"/>
      <c r="L28" s="160"/>
      <c r="M28" s="907">
        <f>Анкета2!M12</f>
        <v>0</v>
      </c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6"/>
      <c r="Y28" s="140"/>
      <c r="Z28" s="142"/>
      <c r="AA28" s="143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5.5" customHeight="1" x14ac:dyDescent="0.3">
      <c r="A29" s="159"/>
      <c r="B29" s="146" t="s">
        <v>164</v>
      </c>
      <c r="C29" s="147"/>
      <c r="D29" s="147"/>
      <c r="E29" s="147"/>
      <c r="F29" s="147"/>
      <c r="G29" s="147"/>
      <c r="H29" s="147"/>
      <c r="I29" s="139"/>
      <c r="J29" s="154"/>
      <c r="K29" s="139"/>
      <c r="L29" s="160"/>
      <c r="M29" s="897">
        <f>Анкета2!M13</f>
        <v>0</v>
      </c>
      <c r="N29" s="898"/>
      <c r="O29" s="898"/>
      <c r="P29" s="898"/>
      <c r="Q29" s="898"/>
      <c r="R29" s="898"/>
      <c r="S29" s="898"/>
      <c r="T29" s="898"/>
      <c r="U29" s="898"/>
      <c r="V29" s="898"/>
      <c r="W29" s="898"/>
      <c r="X29" s="899"/>
      <c r="Y29" s="140"/>
      <c r="Z29" s="142"/>
      <c r="AA29" s="143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25.5" customHeight="1" x14ac:dyDescent="0.3">
      <c r="A30" s="159"/>
      <c r="B30" s="146" t="s">
        <v>21</v>
      </c>
      <c r="C30" s="147"/>
      <c r="D30" s="147"/>
      <c r="E30" s="147"/>
      <c r="F30" s="147"/>
      <c r="G30" s="147"/>
      <c r="H30" s="147"/>
      <c r="I30" s="139"/>
      <c r="J30" s="154"/>
      <c r="K30" s="139"/>
      <c r="L30" s="160"/>
      <c r="M30" s="897">
        <f>Анкета2!M14</f>
        <v>0</v>
      </c>
      <c r="N30" s="898"/>
      <c r="O30" s="898"/>
      <c r="P30" s="898"/>
      <c r="Q30" s="898"/>
      <c r="R30" s="898"/>
      <c r="S30" s="898"/>
      <c r="T30" s="898"/>
      <c r="U30" s="898"/>
      <c r="V30" s="898"/>
      <c r="W30" s="898"/>
      <c r="X30" s="899"/>
      <c r="Y30" s="140"/>
      <c r="Z30" s="142"/>
      <c r="AA30" s="143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5.5" customHeight="1" x14ac:dyDescent="0.3">
      <c r="A31" s="159"/>
      <c r="B31" s="145" t="s">
        <v>274</v>
      </c>
      <c r="C31" s="147"/>
      <c r="D31" s="147"/>
      <c r="E31" s="147"/>
      <c r="F31" s="147"/>
      <c r="G31" s="147"/>
      <c r="H31" s="147"/>
      <c r="I31" s="139"/>
      <c r="J31" s="154"/>
      <c r="K31" s="139"/>
      <c r="L31" s="160"/>
      <c r="M31" s="871">
        <f>Анкета2!M15</f>
        <v>0</v>
      </c>
      <c r="N31" s="872"/>
      <c r="O31" s="872"/>
      <c r="P31" s="872"/>
      <c r="Q31" s="872"/>
      <c r="R31" s="872"/>
      <c r="S31" s="872"/>
      <c r="T31" s="872"/>
      <c r="U31" s="872"/>
      <c r="V31" s="872"/>
      <c r="W31" s="872"/>
      <c r="X31" s="873"/>
      <c r="Y31" s="140"/>
      <c r="Z31" s="142"/>
      <c r="AA31" s="143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25.5" customHeight="1" x14ac:dyDescent="0.3">
      <c r="A32" s="159"/>
      <c r="B32" s="146" t="s">
        <v>22</v>
      </c>
      <c r="C32" s="147"/>
      <c r="D32" s="147"/>
      <c r="E32" s="147"/>
      <c r="F32" s="147"/>
      <c r="G32" s="147"/>
      <c r="H32" s="147"/>
      <c r="I32" s="139"/>
      <c r="J32" s="154"/>
      <c r="K32" s="139"/>
      <c r="L32" s="149"/>
      <c r="M32" s="874">
        <f>Анкета2!M16</f>
        <v>0</v>
      </c>
      <c r="N32" s="875"/>
      <c r="O32" s="875"/>
      <c r="P32" s="875"/>
      <c r="Q32" s="875"/>
      <c r="R32" s="875"/>
      <c r="S32" s="875"/>
      <c r="T32" s="875"/>
      <c r="U32" s="875"/>
      <c r="V32" s="875"/>
      <c r="W32" s="875"/>
      <c r="X32" s="876"/>
      <c r="Y32" s="140"/>
      <c r="Z32" s="142"/>
      <c r="AA32" s="143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8.75" customHeight="1" x14ac:dyDescent="0.25">
      <c r="A33" s="139"/>
      <c r="B33" s="139"/>
      <c r="C33" s="139"/>
      <c r="D33" s="139"/>
      <c r="E33" s="139"/>
      <c r="F33" s="139"/>
      <c r="G33" s="139"/>
      <c r="H33" s="139"/>
      <c r="I33" s="139"/>
      <c r="J33" s="163"/>
      <c r="K33" s="139"/>
      <c r="L33" s="140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40"/>
      <c r="Z33" s="142"/>
      <c r="AA33" s="143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8.75" customHeight="1" x14ac:dyDescent="0.25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57"/>
      <c r="AA34" s="143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6.5" customHeight="1" x14ac:dyDescent="0.25">
      <c r="A35" s="136"/>
      <c r="B35" s="700" t="s">
        <v>272</v>
      </c>
      <c r="C35" s="862"/>
      <c r="D35" s="862"/>
      <c r="E35" s="862"/>
      <c r="F35" s="862"/>
      <c r="G35" s="137"/>
      <c r="H35" s="137"/>
      <c r="I35" s="137"/>
      <c r="J35" s="138"/>
      <c r="K35" s="139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2"/>
      <c r="AA35" s="143"/>
    </row>
    <row r="36" spans="1:39" ht="18.75" customHeight="1" x14ac:dyDescent="0.25">
      <c r="A36" s="141"/>
      <c r="B36" s="862"/>
      <c r="C36" s="862"/>
      <c r="D36" s="862"/>
      <c r="E36" s="862"/>
      <c r="F36" s="862"/>
      <c r="G36" s="137"/>
      <c r="H36" s="137"/>
      <c r="I36" s="137"/>
      <c r="J36" s="138"/>
      <c r="K36" s="139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2"/>
      <c r="AA36" s="143"/>
    </row>
    <row r="37" spans="1:39" s="105" customFormat="1" ht="25.5" customHeight="1" x14ac:dyDescent="0.3">
      <c r="A37" s="165"/>
      <c r="B37" s="166" t="s">
        <v>399</v>
      </c>
      <c r="C37" s="167"/>
      <c r="D37" s="167"/>
      <c r="E37" s="167"/>
      <c r="F37" s="167"/>
      <c r="G37" s="167"/>
      <c r="H37" s="167"/>
      <c r="I37" s="158"/>
      <c r="J37" s="168"/>
      <c r="K37" s="140"/>
      <c r="L37" s="149"/>
      <c r="M37" s="863">
        <f>Анкета4!M7</f>
        <v>0</v>
      </c>
      <c r="N37" s="864"/>
      <c r="O37" s="864"/>
      <c r="P37" s="864"/>
      <c r="Q37" s="864"/>
      <c r="R37" s="864"/>
      <c r="S37" s="864"/>
      <c r="T37" s="864"/>
      <c r="U37" s="864"/>
      <c r="V37" s="864"/>
      <c r="W37" s="864"/>
      <c r="X37" s="865"/>
      <c r="Y37" s="169"/>
      <c r="Z37" s="152"/>
      <c r="AA37" s="140"/>
    </row>
    <row r="38" spans="1:39" s="105" customFormat="1" ht="25.5" customHeight="1" x14ac:dyDescent="0.3">
      <c r="A38" s="165"/>
      <c r="B38" s="167" t="s">
        <v>19</v>
      </c>
      <c r="C38" s="167"/>
      <c r="D38" s="167"/>
      <c r="E38" s="167"/>
      <c r="F38" s="167"/>
      <c r="G38" s="167"/>
      <c r="H38" s="167"/>
      <c r="I38" s="158"/>
      <c r="J38" s="168"/>
      <c r="K38" s="140"/>
      <c r="L38" s="149"/>
      <c r="M38" s="863">
        <f>Анкета4!M8</f>
        <v>0</v>
      </c>
      <c r="N38" s="864"/>
      <c r="O38" s="864"/>
      <c r="P38" s="864"/>
      <c r="Q38" s="864"/>
      <c r="R38" s="864"/>
      <c r="S38" s="864"/>
      <c r="T38" s="864"/>
      <c r="U38" s="864"/>
      <c r="V38" s="864"/>
      <c r="W38" s="864"/>
      <c r="X38" s="865"/>
      <c r="Y38" s="169"/>
      <c r="Z38" s="152"/>
      <c r="AA38" s="140"/>
    </row>
    <row r="39" spans="1:39" s="105" customFormat="1" ht="25.5" customHeight="1" x14ac:dyDescent="0.3">
      <c r="A39" s="165"/>
      <c r="B39" s="167" t="s">
        <v>24</v>
      </c>
      <c r="C39" s="167"/>
      <c r="D39" s="167"/>
      <c r="E39" s="167"/>
      <c r="F39" s="167"/>
      <c r="G39" s="167"/>
      <c r="H39" s="167"/>
      <c r="I39" s="158"/>
      <c r="J39" s="168"/>
      <c r="K39" s="140"/>
      <c r="L39" s="149"/>
      <c r="M39" s="870">
        <f>Анкета4!M9</f>
        <v>0</v>
      </c>
      <c r="N39" s="864"/>
      <c r="O39" s="864"/>
      <c r="P39" s="864"/>
      <c r="Q39" s="864"/>
      <c r="R39" s="864"/>
      <c r="S39" s="864"/>
      <c r="T39" s="864"/>
      <c r="U39" s="864"/>
      <c r="V39" s="864"/>
      <c r="W39" s="864"/>
      <c r="X39" s="865"/>
      <c r="Y39" s="140"/>
      <c r="Z39" s="142"/>
      <c r="AA39" s="140"/>
    </row>
    <row r="40" spans="1:39" s="105" customFormat="1" ht="25.5" customHeight="1" x14ac:dyDescent="0.3">
      <c r="A40" s="165"/>
      <c r="B40" s="170" t="s">
        <v>27</v>
      </c>
      <c r="C40" s="170"/>
      <c r="D40" s="170"/>
      <c r="E40" s="170"/>
      <c r="F40" s="170"/>
      <c r="G40" s="170"/>
      <c r="H40" s="170"/>
      <c r="I40" s="171"/>
      <c r="J40" s="168"/>
      <c r="K40" s="140"/>
      <c r="L40" s="149"/>
      <c r="M40" s="863">
        <f>Анкета4!M10</f>
        <v>0</v>
      </c>
      <c r="N40" s="864"/>
      <c r="O40" s="864"/>
      <c r="P40" s="864"/>
      <c r="Q40" s="864"/>
      <c r="R40" s="864"/>
      <c r="S40" s="864"/>
      <c r="T40" s="864"/>
      <c r="U40" s="864"/>
      <c r="V40" s="864"/>
      <c r="W40" s="864"/>
      <c r="X40" s="865"/>
      <c r="Y40" s="169"/>
      <c r="Z40" s="152"/>
      <c r="AA40" s="140"/>
    </row>
    <row r="41" spans="1:39" s="105" customFormat="1" ht="25.5" customHeight="1" x14ac:dyDescent="0.3">
      <c r="A41" s="165"/>
      <c r="B41" s="166" t="s">
        <v>398</v>
      </c>
      <c r="C41" s="167"/>
      <c r="D41" s="167"/>
      <c r="E41" s="167"/>
      <c r="F41" s="167"/>
      <c r="G41" s="167"/>
      <c r="H41" s="167"/>
      <c r="I41" s="158"/>
      <c r="J41" s="168"/>
      <c r="K41" s="140"/>
      <c r="L41" s="149"/>
      <c r="M41" s="863">
        <f>Анкета4!M13</f>
        <v>0</v>
      </c>
      <c r="N41" s="864"/>
      <c r="O41" s="864"/>
      <c r="P41" s="864"/>
      <c r="Q41" s="864"/>
      <c r="R41" s="864"/>
      <c r="S41" s="864"/>
      <c r="T41" s="864"/>
      <c r="U41" s="864"/>
      <c r="V41" s="864"/>
      <c r="W41" s="864"/>
      <c r="X41" s="865"/>
      <c r="Y41" s="169"/>
      <c r="Z41" s="152"/>
      <c r="AA41" s="140"/>
    </row>
    <row r="42" spans="1:39" ht="25.5" customHeight="1" x14ac:dyDescent="0.3">
      <c r="A42" s="165"/>
      <c r="B42" s="167" t="s">
        <v>25</v>
      </c>
      <c r="C42" s="167"/>
      <c r="D42" s="167"/>
      <c r="E42" s="167"/>
      <c r="F42" s="167"/>
      <c r="G42" s="167"/>
      <c r="H42" s="167"/>
      <c r="I42" s="158"/>
      <c r="J42" s="168"/>
      <c r="K42" s="140"/>
      <c r="L42" s="149"/>
      <c r="M42" s="863">
        <f>Анкета4!M14</f>
        <v>0</v>
      </c>
      <c r="N42" s="864"/>
      <c r="O42" s="864"/>
      <c r="P42" s="864"/>
      <c r="Q42" s="864"/>
      <c r="R42" s="864"/>
      <c r="S42" s="864"/>
      <c r="T42" s="864"/>
      <c r="U42" s="864"/>
      <c r="V42" s="864"/>
      <c r="W42" s="864"/>
      <c r="X42" s="865"/>
      <c r="Y42" s="169"/>
      <c r="Z42" s="152"/>
      <c r="AA42" s="140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25.5" customHeight="1" x14ac:dyDescent="0.3">
      <c r="A43" s="165"/>
      <c r="B43" s="167" t="s">
        <v>26</v>
      </c>
      <c r="C43" s="167"/>
      <c r="D43" s="167"/>
      <c r="E43" s="167"/>
      <c r="F43" s="167"/>
      <c r="G43" s="167"/>
      <c r="H43" s="167"/>
      <c r="I43" s="158"/>
      <c r="J43" s="168"/>
      <c r="K43" s="140"/>
      <c r="L43" s="149"/>
      <c r="M43" s="863">
        <f>Анкета4!M15</f>
        <v>0</v>
      </c>
      <c r="N43" s="864"/>
      <c r="O43" s="864"/>
      <c r="P43" s="864"/>
      <c r="Q43" s="864"/>
      <c r="R43" s="864"/>
      <c r="S43" s="864"/>
      <c r="T43" s="864"/>
      <c r="U43" s="864"/>
      <c r="V43" s="864"/>
      <c r="W43" s="864"/>
      <c r="X43" s="865"/>
      <c r="Y43" s="140"/>
      <c r="Z43" s="142"/>
      <c r="AA43" s="140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25.5" customHeight="1" x14ac:dyDescent="0.3">
      <c r="A44" s="165"/>
      <c r="B44" s="172" t="s">
        <v>365</v>
      </c>
      <c r="C44" s="170"/>
      <c r="D44" s="170"/>
      <c r="E44" s="170"/>
      <c r="F44" s="170"/>
      <c r="G44" s="170"/>
      <c r="H44" s="170"/>
      <c r="I44" s="171"/>
      <c r="J44" s="168"/>
      <c r="K44" s="140"/>
      <c r="L44" s="149"/>
      <c r="M44" s="901" t="s">
        <v>377</v>
      </c>
      <c r="N44" s="902"/>
      <c r="O44" s="902"/>
      <c r="P44" s="903">
        <f>Анкета4!P17</f>
        <v>0</v>
      </c>
      <c r="Q44" s="904"/>
      <c r="R44" s="905"/>
      <c r="S44" s="906" t="s">
        <v>378</v>
      </c>
      <c r="T44" s="902"/>
      <c r="U44" s="902"/>
      <c r="V44" s="903">
        <f>Анкета4!V17</f>
        <v>0</v>
      </c>
      <c r="W44" s="904"/>
      <c r="X44" s="905"/>
      <c r="Y44" s="169"/>
      <c r="Z44" s="152"/>
      <c r="AA44" s="140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25.5" hidden="1" customHeight="1" x14ac:dyDescent="0.3">
      <c r="A45" s="159"/>
      <c r="B45" s="173" t="s">
        <v>473</v>
      </c>
      <c r="C45" s="173"/>
      <c r="D45" s="173"/>
      <c r="E45" s="173"/>
      <c r="F45" s="173"/>
      <c r="G45" s="173"/>
      <c r="H45" s="173"/>
      <c r="I45" s="174"/>
      <c r="J45" s="154"/>
      <c r="K45" s="139"/>
      <c r="L45" s="149"/>
      <c r="M45" s="716"/>
      <c r="N45" s="717"/>
      <c r="O45" s="717"/>
      <c r="P45" s="717"/>
      <c r="Q45" s="717"/>
      <c r="R45" s="717"/>
      <c r="S45" s="717"/>
      <c r="T45" s="717"/>
      <c r="U45" s="717"/>
      <c r="V45" s="717"/>
      <c r="W45" s="717"/>
      <c r="X45" s="718"/>
      <c r="Y45" s="151"/>
      <c r="Z45" s="152"/>
      <c r="AA45" s="143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25.5" hidden="1" customHeight="1" x14ac:dyDescent="0.3">
      <c r="A46" s="159"/>
      <c r="B46" s="146" t="s">
        <v>28</v>
      </c>
      <c r="C46" s="146"/>
      <c r="D46" s="146"/>
      <c r="E46" s="146"/>
      <c r="F46" s="146"/>
      <c r="G46" s="146"/>
      <c r="H46" s="146"/>
      <c r="I46" s="175"/>
      <c r="J46" s="154"/>
      <c r="K46" s="139"/>
      <c r="L46" s="149"/>
      <c r="M46" s="716"/>
      <c r="N46" s="717"/>
      <c r="O46" s="717"/>
      <c r="P46" s="717"/>
      <c r="Q46" s="717"/>
      <c r="R46" s="717"/>
      <c r="S46" s="717"/>
      <c r="T46" s="717"/>
      <c r="U46" s="717"/>
      <c r="V46" s="717"/>
      <c r="W46" s="717"/>
      <c r="X46" s="718"/>
      <c r="Y46" s="151"/>
      <c r="Z46" s="152"/>
      <c r="AA46" s="143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25.5" hidden="1" customHeight="1" x14ac:dyDescent="0.3">
      <c r="A47" s="159"/>
      <c r="B47" s="146" t="s">
        <v>30</v>
      </c>
      <c r="C47" s="146"/>
      <c r="D47" s="146"/>
      <c r="E47" s="146"/>
      <c r="F47" s="146"/>
      <c r="G47" s="146"/>
      <c r="H47" s="146"/>
      <c r="I47" s="175"/>
      <c r="J47" s="154"/>
      <c r="K47" s="139"/>
      <c r="L47" s="149"/>
      <c r="M47" s="716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8"/>
      <c r="Y47" s="151"/>
      <c r="Z47" s="152"/>
      <c r="AA47" s="143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30.75" hidden="1" customHeight="1" x14ac:dyDescent="0.3">
      <c r="A48" s="159"/>
      <c r="B48" s="867" t="s">
        <v>472</v>
      </c>
      <c r="C48" s="868"/>
      <c r="D48" s="868"/>
      <c r="E48" s="868"/>
      <c r="F48" s="868"/>
      <c r="G48" s="868"/>
      <c r="H48" s="868"/>
      <c r="I48" s="175"/>
      <c r="J48" s="154"/>
      <c r="K48" s="139"/>
      <c r="L48" s="149"/>
      <c r="M48" s="716"/>
      <c r="N48" s="717"/>
      <c r="O48" s="717"/>
      <c r="P48" s="717"/>
      <c r="Q48" s="717"/>
      <c r="R48" s="717"/>
      <c r="S48" s="717"/>
      <c r="T48" s="717"/>
      <c r="U48" s="717"/>
      <c r="V48" s="717"/>
      <c r="W48" s="717"/>
      <c r="X48" s="718"/>
      <c r="Y48" s="151"/>
      <c r="Z48" s="152"/>
      <c r="AA48" s="143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25.5" hidden="1" customHeight="1" x14ac:dyDescent="0.3">
      <c r="A49" s="159"/>
      <c r="B49" s="146" t="s">
        <v>29</v>
      </c>
      <c r="C49" s="146"/>
      <c r="D49" s="146"/>
      <c r="E49" s="146"/>
      <c r="F49" s="146"/>
      <c r="G49" s="146"/>
      <c r="H49" s="146"/>
      <c r="I49" s="175"/>
      <c r="J49" s="154"/>
      <c r="K49" s="139"/>
      <c r="L49" s="149"/>
      <c r="M49" s="716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8"/>
      <c r="Y49" s="151"/>
      <c r="Z49" s="152"/>
      <c r="AA49" s="143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s="1" customFormat="1" ht="25.5" hidden="1" customHeight="1" x14ac:dyDescent="0.3">
      <c r="A50" s="159"/>
      <c r="B50" s="146" t="s">
        <v>652</v>
      </c>
      <c r="C50" s="146"/>
      <c r="D50" s="146"/>
      <c r="E50" s="146"/>
      <c r="F50" s="146"/>
      <c r="G50" s="146"/>
      <c r="H50" s="146"/>
      <c r="I50" s="175"/>
      <c r="J50" s="154"/>
      <c r="K50" s="139"/>
      <c r="L50" s="149"/>
      <c r="M50" s="877"/>
      <c r="N50" s="878"/>
      <c r="O50" s="878"/>
      <c r="P50" s="878"/>
      <c r="Q50" s="878"/>
      <c r="R50" s="878"/>
      <c r="S50" s="878"/>
      <c r="T50" s="878"/>
      <c r="U50" s="878"/>
      <c r="V50" s="878"/>
      <c r="W50" s="878"/>
      <c r="X50" s="879"/>
      <c r="Y50" s="151"/>
      <c r="Z50" s="152"/>
      <c r="AA50" s="143"/>
    </row>
    <row r="51" spans="1:39" s="1" customFormat="1" ht="25.5" hidden="1" customHeight="1" x14ac:dyDescent="0.3">
      <c r="A51" s="159"/>
      <c r="B51" s="146" t="s">
        <v>653</v>
      </c>
      <c r="C51" s="146"/>
      <c r="D51" s="146"/>
      <c r="E51" s="146"/>
      <c r="F51" s="146"/>
      <c r="G51" s="146"/>
      <c r="H51" s="146"/>
      <c r="I51" s="175"/>
      <c r="J51" s="154"/>
      <c r="K51" s="139"/>
      <c r="L51" s="149"/>
      <c r="M51" s="877"/>
      <c r="N51" s="878"/>
      <c r="O51" s="878"/>
      <c r="P51" s="878"/>
      <c r="Q51" s="878"/>
      <c r="R51" s="878"/>
      <c r="S51" s="878"/>
      <c r="T51" s="878"/>
      <c r="U51" s="878"/>
      <c r="V51" s="878"/>
      <c r="W51" s="878"/>
      <c r="X51" s="879"/>
      <c r="Y51" s="151"/>
      <c r="Z51" s="152"/>
      <c r="AA51" s="143"/>
    </row>
    <row r="52" spans="1:39" ht="25.5" hidden="1" customHeight="1" x14ac:dyDescent="0.3">
      <c r="A52" s="159"/>
      <c r="B52" s="146" t="s">
        <v>36</v>
      </c>
      <c r="C52" s="146"/>
      <c r="D52" s="146"/>
      <c r="E52" s="146"/>
      <c r="F52" s="146"/>
      <c r="G52" s="146"/>
      <c r="H52" s="146"/>
      <c r="I52" s="175"/>
      <c r="J52" s="154"/>
      <c r="K52" s="139"/>
      <c r="L52" s="149"/>
      <c r="M52" s="716"/>
      <c r="N52" s="717"/>
      <c r="O52" s="717"/>
      <c r="P52" s="717"/>
      <c r="Q52" s="717"/>
      <c r="R52" s="717"/>
      <c r="S52" s="717"/>
      <c r="T52" s="717"/>
      <c r="U52" s="717"/>
      <c r="V52" s="717"/>
      <c r="W52" s="717"/>
      <c r="X52" s="718"/>
      <c r="Y52" s="151"/>
      <c r="Z52" s="152"/>
      <c r="AA52" s="143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25.5" customHeight="1" x14ac:dyDescent="0.3">
      <c r="A53" s="159"/>
      <c r="B53" s="146" t="s">
        <v>20</v>
      </c>
      <c r="C53" s="146"/>
      <c r="D53" s="146"/>
      <c r="E53" s="146"/>
      <c r="F53" s="146"/>
      <c r="G53" s="146"/>
      <c r="H53" s="146"/>
      <c r="I53" s="175"/>
      <c r="J53" s="154"/>
      <c r="K53" s="139"/>
      <c r="L53" s="149"/>
      <c r="M53" s="716">
        <f>Анкета4!M11</f>
        <v>0</v>
      </c>
      <c r="N53" s="717"/>
      <c r="O53" s="717"/>
      <c r="P53" s="717"/>
      <c r="Q53" s="717"/>
      <c r="R53" s="717"/>
      <c r="S53" s="717"/>
      <c r="T53" s="717"/>
      <c r="U53" s="717"/>
      <c r="V53" s="717"/>
      <c r="W53" s="717"/>
      <c r="X53" s="718"/>
      <c r="Y53" s="151"/>
      <c r="Z53" s="152"/>
      <c r="AA53" s="143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25.5" customHeight="1" x14ac:dyDescent="0.3">
      <c r="A54" s="159"/>
      <c r="B54" s="145" t="s">
        <v>635</v>
      </c>
      <c r="C54" s="146"/>
      <c r="D54" s="146"/>
      <c r="E54" s="146"/>
      <c r="F54" s="146"/>
      <c r="G54" s="146"/>
      <c r="H54" s="146"/>
      <c r="I54" s="175"/>
      <c r="J54" s="154"/>
      <c r="K54" s="139"/>
      <c r="L54" s="149"/>
      <c r="M54" s="894">
        <f>Анкета4!M12</f>
        <v>0</v>
      </c>
      <c r="N54" s="895"/>
      <c r="O54" s="895"/>
      <c r="P54" s="895"/>
      <c r="Q54" s="895"/>
      <c r="R54" s="895"/>
      <c r="S54" s="895"/>
      <c r="T54" s="895"/>
      <c r="U54" s="895"/>
      <c r="V54" s="895"/>
      <c r="W54" s="895"/>
      <c r="X54" s="896"/>
      <c r="Y54" s="140"/>
      <c r="Z54" s="142"/>
      <c r="AA54" s="143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25.5" hidden="1" customHeight="1" x14ac:dyDescent="0.3">
      <c r="A55" s="159"/>
      <c r="B55" s="173" t="s">
        <v>18</v>
      </c>
      <c r="C55" s="173"/>
      <c r="D55" s="173"/>
      <c r="E55" s="173"/>
      <c r="F55" s="173"/>
      <c r="G55" s="173"/>
      <c r="H55" s="173"/>
      <c r="I55" s="174"/>
      <c r="J55" s="154"/>
      <c r="K55" s="139"/>
      <c r="L55" s="149"/>
      <c r="M55" s="915"/>
      <c r="N55" s="916"/>
      <c r="O55" s="916"/>
      <c r="P55" s="916"/>
      <c r="Q55" s="916"/>
      <c r="R55" s="916"/>
      <c r="S55" s="916"/>
      <c r="T55" s="916"/>
      <c r="U55" s="916"/>
      <c r="V55" s="916"/>
      <c r="W55" s="916"/>
      <c r="X55" s="917"/>
      <c r="Y55" s="140"/>
      <c r="Z55" s="142"/>
      <c r="AA55" s="143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25.5" customHeight="1" x14ac:dyDescent="0.3">
      <c r="A56" s="159"/>
      <c r="B56" s="145" t="s">
        <v>496</v>
      </c>
      <c r="C56" s="146"/>
      <c r="D56" s="146"/>
      <c r="E56" s="146"/>
      <c r="F56" s="146"/>
      <c r="G56" s="146"/>
      <c r="H56" s="146"/>
      <c r="I56" s="175"/>
      <c r="J56" s="154"/>
      <c r="K56" s="139"/>
      <c r="L56" s="149"/>
      <c r="M56" s="891">
        <f>Анкета4!M18</f>
        <v>0</v>
      </c>
      <c r="N56" s="892"/>
      <c r="O56" s="892"/>
      <c r="P56" s="892"/>
      <c r="Q56" s="892"/>
      <c r="R56" s="892"/>
      <c r="S56" s="892"/>
      <c r="T56" s="892"/>
      <c r="U56" s="892"/>
      <c r="V56" s="892"/>
      <c r="W56" s="892"/>
      <c r="X56" s="893"/>
      <c r="Y56" s="140"/>
      <c r="Z56" s="142"/>
      <c r="AA56" s="143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25.5" customHeight="1" x14ac:dyDescent="0.3">
      <c r="A57" s="159"/>
      <c r="B57" s="145" t="s">
        <v>470</v>
      </c>
      <c r="C57" s="146"/>
      <c r="D57" s="146"/>
      <c r="E57" s="146"/>
      <c r="F57" s="146"/>
      <c r="G57" s="146"/>
      <c r="H57" s="146"/>
      <c r="I57" s="175"/>
      <c r="J57" s="154"/>
      <c r="K57" s="139"/>
      <c r="L57" s="149"/>
      <c r="M57" s="716">
        <f>Анкета6!M8</f>
        <v>0</v>
      </c>
      <c r="N57" s="717"/>
      <c r="O57" s="717"/>
      <c r="P57" s="717"/>
      <c r="Q57" s="717"/>
      <c r="R57" s="717"/>
      <c r="S57" s="717"/>
      <c r="T57" s="717"/>
      <c r="U57" s="717"/>
      <c r="V57" s="717"/>
      <c r="W57" s="717"/>
      <c r="X57" s="718"/>
      <c r="Y57" s="151"/>
      <c r="Z57" s="152"/>
      <c r="AA57" s="143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25.5" customHeight="1" x14ac:dyDescent="0.3">
      <c r="A58" s="159"/>
      <c r="B58" s="145" t="s">
        <v>497</v>
      </c>
      <c r="C58" s="146"/>
      <c r="D58" s="146"/>
      <c r="E58" s="146"/>
      <c r="F58" s="146"/>
      <c r="G58" s="146"/>
      <c r="H58" s="146"/>
      <c r="I58" s="175"/>
      <c r="J58" s="154"/>
      <c r="K58" s="139"/>
      <c r="L58" s="149"/>
      <c r="M58" s="716">
        <f>Анкета6!M9</f>
        <v>0</v>
      </c>
      <c r="N58" s="717"/>
      <c r="O58" s="717"/>
      <c r="P58" s="717"/>
      <c r="Q58" s="717"/>
      <c r="R58" s="717"/>
      <c r="S58" s="717"/>
      <c r="T58" s="717"/>
      <c r="U58" s="717"/>
      <c r="V58" s="717"/>
      <c r="W58" s="717"/>
      <c r="X58" s="718"/>
      <c r="Y58" s="151"/>
      <c r="Z58" s="152"/>
      <c r="AA58" s="143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40.5" customHeight="1" x14ac:dyDescent="0.3">
      <c r="A59" s="159"/>
      <c r="B59" s="868" t="s">
        <v>33</v>
      </c>
      <c r="C59" s="868"/>
      <c r="D59" s="868"/>
      <c r="E59" s="868"/>
      <c r="F59" s="868"/>
      <c r="G59" s="868"/>
      <c r="H59" s="868"/>
      <c r="I59" s="175"/>
      <c r="J59" s="154"/>
      <c r="K59" s="139"/>
      <c r="L59" s="149"/>
      <c r="M59" s="891">
        <f>Анкета6!M10</f>
        <v>0</v>
      </c>
      <c r="N59" s="892"/>
      <c r="O59" s="892"/>
      <c r="P59" s="892"/>
      <c r="Q59" s="892"/>
      <c r="R59" s="892"/>
      <c r="S59" s="892"/>
      <c r="T59" s="892"/>
      <c r="U59" s="892"/>
      <c r="V59" s="892"/>
      <c r="W59" s="892"/>
      <c r="X59" s="893"/>
      <c r="Y59" s="140"/>
      <c r="Z59" s="142"/>
      <c r="AA59" s="143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27.75" customHeight="1" x14ac:dyDescent="0.3">
      <c r="A60" s="159"/>
      <c r="B60" s="146" t="s">
        <v>34</v>
      </c>
      <c r="C60" s="146"/>
      <c r="D60" s="146"/>
      <c r="E60" s="146"/>
      <c r="F60" s="146"/>
      <c r="G60" s="146"/>
      <c r="H60" s="146"/>
      <c r="I60" s="175"/>
      <c r="J60" s="154"/>
      <c r="K60" s="139"/>
      <c r="L60" s="149"/>
      <c r="M60" s="891">
        <f>Анкета6!M11</f>
        <v>0</v>
      </c>
      <c r="N60" s="892"/>
      <c r="O60" s="892"/>
      <c r="P60" s="892"/>
      <c r="Q60" s="892"/>
      <c r="R60" s="892"/>
      <c r="S60" s="892"/>
      <c r="T60" s="892"/>
      <c r="U60" s="892"/>
      <c r="V60" s="892"/>
      <c r="W60" s="892"/>
      <c r="X60" s="893"/>
      <c r="Y60" s="140"/>
      <c r="Z60" s="142"/>
      <c r="AA60" s="143"/>
      <c r="AB60" s="1"/>
      <c r="AC60" s="1"/>
      <c r="AD60" s="1"/>
      <c r="AE60" s="638"/>
      <c r="AF60" s="639"/>
      <c r="AG60" s="639"/>
      <c r="AH60" s="639"/>
      <c r="AI60" s="639"/>
      <c r="AJ60" s="639"/>
      <c r="AK60" s="639"/>
      <c r="AL60" s="639"/>
      <c r="AM60" s="30"/>
    </row>
    <row r="61" spans="1:39" s="1" customFormat="1" ht="27.75" customHeight="1" x14ac:dyDescent="0.3">
      <c r="A61" s="159"/>
      <c r="B61" s="145" t="s">
        <v>632</v>
      </c>
      <c r="C61" s="146"/>
      <c r="D61" s="146"/>
      <c r="E61" s="146"/>
      <c r="F61" s="146"/>
      <c r="G61" s="146"/>
      <c r="H61" s="146"/>
      <c r="I61" s="175"/>
      <c r="J61" s="154"/>
      <c r="K61" s="139"/>
      <c r="L61" s="149"/>
      <c r="M61" s="891">
        <f>Анкета6!M12</f>
        <v>0</v>
      </c>
      <c r="N61" s="892"/>
      <c r="O61" s="892"/>
      <c r="P61" s="892"/>
      <c r="Q61" s="892"/>
      <c r="R61" s="892"/>
      <c r="S61" s="892"/>
      <c r="T61" s="892"/>
      <c r="U61" s="892"/>
      <c r="V61" s="892"/>
      <c r="W61" s="892"/>
      <c r="X61" s="893"/>
      <c r="Y61" s="140"/>
      <c r="Z61" s="142"/>
      <c r="AA61" s="143"/>
      <c r="AE61" s="54"/>
      <c r="AF61" s="55"/>
      <c r="AG61" s="55"/>
      <c r="AH61" s="55"/>
      <c r="AI61" s="55"/>
      <c r="AJ61" s="55"/>
      <c r="AK61" s="55"/>
      <c r="AL61" s="55"/>
      <c r="AM61" s="30"/>
    </row>
    <row r="62" spans="1:39" ht="38.25" customHeight="1" x14ac:dyDescent="0.3">
      <c r="A62" s="159"/>
      <c r="B62" s="714" t="s">
        <v>471</v>
      </c>
      <c r="C62" s="715"/>
      <c r="D62" s="715"/>
      <c r="E62" s="715"/>
      <c r="F62" s="715"/>
      <c r="G62" s="715"/>
      <c r="H62" s="715"/>
      <c r="I62" s="715"/>
      <c r="J62" s="154"/>
      <c r="K62" s="139"/>
      <c r="L62" s="149"/>
      <c r="M62" s="716">
        <f>Анкета6!M13</f>
        <v>0</v>
      </c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8"/>
      <c r="Y62" s="151"/>
      <c r="Z62" s="152"/>
      <c r="AA62" s="143"/>
      <c r="AB62" s="1"/>
      <c r="AC62" s="1"/>
      <c r="AD62" s="1"/>
      <c r="AE62" s="31"/>
      <c r="AF62" s="29"/>
      <c r="AG62" s="29"/>
      <c r="AH62" s="29"/>
      <c r="AI62" s="29"/>
      <c r="AJ62" s="29"/>
      <c r="AK62" s="29"/>
      <c r="AL62" s="28"/>
      <c r="AM62" s="30"/>
    </row>
    <row r="63" spans="1:39" s="1" customFormat="1" ht="38.25" customHeight="1" x14ac:dyDescent="0.3">
      <c r="A63" s="159"/>
      <c r="B63" s="714" t="s">
        <v>664</v>
      </c>
      <c r="C63" s="715"/>
      <c r="D63" s="715"/>
      <c r="E63" s="715"/>
      <c r="F63" s="715"/>
      <c r="G63" s="715"/>
      <c r="H63" s="715"/>
      <c r="I63" s="715"/>
      <c r="J63" s="154"/>
      <c r="K63" s="139"/>
      <c r="L63" s="149"/>
      <c r="M63" s="716">
        <f>Анкета6!M14</f>
        <v>0</v>
      </c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8"/>
      <c r="Y63" s="151"/>
      <c r="Z63" s="152"/>
      <c r="AA63" s="143"/>
      <c r="AE63" s="31"/>
      <c r="AF63" s="29"/>
      <c r="AG63" s="29"/>
      <c r="AH63" s="29"/>
      <c r="AI63" s="29"/>
      <c r="AJ63" s="29"/>
      <c r="AK63" s="29"/>
      <c r="AL63" s="28"/>
      <c r="AM63" s="30"/>
    </row>
    <row r="64" spans="1:39" ht="50.25" customHeight="1" x14ac:dyDescent="0.3">
      <c r="A64" s="159"/>
      <c r="B64" s="867" t="s">
        <v>384</v>
      </c>
      <c r="C64" s="868"/>
      <c r="D64" s="868"/>
      <c r="E64" s="868"/>
      <c r="F64" s="868"/>
      <c r="G64" s="868"/>
      <c r="H64" s="868"/>
      <c r="I64" s="868"/>
      <c r="J64" s="154"/>
      <c r="K64" s="139"/>
      <c r="L64" s="149"/>
      <c r="M64" s="716">
        <f>Анкета6!M15</f>
        <v>0</v>
      </c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8"/>
      <c r="Y64" s="151"/>
      <c r="Z64" s="152"/>
      <c r="AA64" s="143"/>
      <c r="AB64" s="1"/>
      <c r="AC64" s="1"/>
      <c r="AD64" s="1"/>
      <c r="AE64" s="31"/>
      <c r="AF64" s="29"/>
      <c r="AG64" s="29"/>
      <c r="AH64" s="29"/>
      <c r="AI64" s="29"/>
      <c r="AJ64" s="29"/>
      <c r="AK64" s="29"/>
      <c r="AL64" s="28"/>
      <c r="AM64" s="30"/>
    </row>
    <row r="65" spans="1:39" s="1" customFormat="1" ht="42" hidden="1" customHeight="1" x14ac:dyDescent="0.3">
      <c r="A65" s="159"/>
      <c r="B65" s="867" t="s">
        <v>517</v>
      </c>
      <c r="C65" s="868"/>
      <c r="D65" s="868"/>
      <c r="E65" s="868"/>
      <c r="F65" s="868"/>
      <c r="G65" s="868"/>
      <c r="H65" s="868"/>
      <c r="I65" s="868"/>
      <c r="J65" s="154"/>
      <c r="K65" s="139"/>
      <c r="L65" s="149"/>
      <c r="M65" s="877"/>
      <c r="N65" s="878"/>
      <c r="O65" s="878"/>
      <c r="P65" s="878"/>
      <c r="Q65" s="878"/>
      <c r="R65" s="878"/>
      <c r="S65" s="878"/>
      <c r="T65" s="878"/>
      <c r="U65" s="878"/>
      <c r="V65" s="878"/>
      <c r="W65" s="878"/>
      <c r="X65" s="879"/>
      <c r="Y65" s="140"/>
      <c r="Z65" s="142"/>
      <c r="AA65" s="143"/>
      <c r="AE65" s="31"/>
      <c r="AF65" s="29"/>
      <c r="AG65" s="29"/>
      <c r="AH65" s="29"/>
      <c r="AI65" s="29"/>
      <c r="AJ65" s="29"/>
      <c r="AK65" s="29"/>
      <c r="AL65" s="28"/>
      <c r="AM65" s="37"/>
    </row>
    <row r="66" spans="1:39" s="1" customFormat="1" ht="25.5" hidden="1" customHeight="1" x14ac:dyDescent="0.3">
      <c r="A66" s="159"/>
      <c r="B66" s="867" t="s">
        <v>380</v>
      </c>
      <c r="C66" s="868"/>
      <c r="D66" s="868"/>
      <c r="E66" s="868"/>
      <c r="F66" s="868"/>
      <c r="G66" s="868"/>
      <c r="H66" s="868"/>
      <c r="I66" s="868"/>
      <c r="J66" s="154"/>
      <c r="K66" s="139"/>
      <c r="L66" s="149"/>
      <c r="M66" s="877"/>
      <c r="N66" s="878"/>
      <c r="O66" s="878"/>
      <c r="P66" s="878"/>
      <c r="Q66" s="878"/>
      <c r="R66" s="878"/>
      <c r="S66" s="878"/>
      <c r="T66" s="878"/>
      <c r="U66" s="878"/>
      <c r="V66" s="878"/>
      <c r="W66" s="878"/>
      <c r="X66" s="879"/>
      <c r="Y66" s="140"/>
      <c r="Z66" s="142"/>
      <c r="AA66" s="143"/>
      <c r="AE66" s="31"/>
      <c r="AF66" s="29"/>
      <c r="AG66" s="29"/>
      <c r="AH66" s="29"/>
      <c r="AI66" s="29"/>
      <c r="AJ66" s="29"/>
      <c r="AK66" s="29"/>
      <c r="AL66" s="28"/>
      <c r="AM66" s="37"/>
    </row>
    <row r="67" spans="1:39" s="1" customFormat="1" ht="25.5" hidden="1" customHeight="1" x14ac:dyDescent="0.3">
      <c r="A67" s="159"/>
      <c r="B67" s="867" t="s">
        <v>379</v>
      </c>
      <c r="C67" s="868"/>
      <c r="D67" s="868"/>
      <c r="E67" s="868"/>
      <c r="F67" s="868"/>
      <c r="G67" s="868"/>
      <c r="H67" s="868"/>
      <c r="I67" s="868"/>
      <c r="J67" s="154"/>
      <c r="K67" s="139"/>
      <c r="L67" s="149"/>
      <c r="M67" s="877"/>
      <c r="N67" s="878"/>
      <c r="O67" s="878"/>
      <c r="P67" s="878"/>
      <c r="Q67" s="878"/>
      <c r="R67" s="878"/>
      <c r="S67" s="878"/>
      <c r="T67" s="878"/>
      <c r="U67" s="878"/>
      <c r="V67" s="878"/>
      <c r="W67" s="878"/>
      <c r="X67" s="879"/>
      <c r="Y67" s="140"/>
      <c r="Z67" s="142"/>
      <c r="AA67" s="143"/>
      <c r="AE67" s="31"/>
      <c r="AF67" s="29"/>
      <c r="AG67" s="29"/>
      <c r="AH67" s="29"/>
      <c r="AI67" s="29"/>
      <c r="AJ67" s="29"/>
      <c r="AK67" s="29"/>
      <c r="AL67" s="28"/>
      <c r="AM67" s="37"/>
    </row>
    <row r="68" spans="1:39" s="1" customFormat="1" ht="52.5" customHeight="1" x14ac:dyDescent="0.3">
      <c r="A68" s="159"/>
      <c r="B68" s="867" t="s">
        <v>498</v>
      </c>
      <c r="C68" s="868"/>
      <c r="D68" s="868"/>
      <c r="E68" s="868"/>
      <c r="F68" s="868"/>
      <c r="G68" s="868"/>
      <c r="H68" s="868"/>
      <c r="I68" s="868"/>
      <c r="J68" s="154"/>
      <c r="K68" s="139"/>
      <c r="L68" s="149"/>
      <c r="M68" s="716">
        <f>Анкета6!M16</f>
        <v>0</v>
      </c>
      <c r="N68" s="717"/>
      <c r="O68" s="717"/>
      <c r="P68" s="717"/>
      <c r="Q68" s="717"/>
      <c r="R68" s="717"/>
      <c r="S68" s="717"/>
      <c r="T68" s="717"/>
      <c r="U68" s="717"/>
      <c r="V68" s="717"/>
      <c r="W68" s="717"/>
      <c r="X68" s="718"/>
      <c r="Y68" s="151"/>
      <c r="Z68" s="152"/>
      <c r="AA68" s="143"/>
      <c r="AE68" s="31"/>
      <c r="AF68" s="29"/>
      <c r="AG68" s="29"/>
      <c r="AH68" s="29"/>
      <c r="AI68" s="29"/>
      <c r="AJ68" s="29"/>
      <c r="AK68" s="29"/>
      <c r="AL68" s="28"/>
      <c r="AM68" s="37"/>
    </row>
    <row r="69" spans="1:39" s="1" customFormat="1" ht="45.75" customHeight="1" x14ac:dyDescent="0.3">
      <c r="A69" s="941"/>
      <c r="B69" s="866" t="s">
        <v>507</v>
      </c>
      <c r="C69" s="866"/>
      <c r="D69" s="866"/>
      <c r="E69" s="866"/>
      <c r="F69" s="866"/>
      <c r="G69" s="866"/>
      <c r="H69" s="866"/>
      <c r="I69" s="866"/>
      <c r="J69" s="154"/>
      <c r="K69" s="139"/>
      <c r="L69" s="149"/>
      <c r="M69" s="716">
        <f>Анкета6!M16</f>
        <v>0</v>
      </c>
      <c r="N69" s="717"/>
      <c r="O69" s="717"/>
      <c r="P69" s="717"/>
      <c r="Q69" s="717"/>
      <c r="R69" s="717"/>
      <c r="S69" s="717"/>
      <c r="T69" s="717"/>
      <c r="U69" s="717"/>
      <c r="V69" s="717"/>
      <c r="W69" s="717"/>
      <c r="X69" s="718"/>
      <c r="Y69" s="151"/>
      <c r="Z69" s="152"/>
      <c r="AA69" s="143"/>
      <c r="AE69" s="31"/>
      <c r="AF69" s="29"/>
      <c r="AG69" s="29"/>
      <c r="AH69" s="29"/>
      <c r="AI69" s="29"/>
      <c r="AJ69" s="29"/>
      <c r="AK69" s="29"/>
      <c r="AL69" s="28"/>
      <c r="AM69" s="37"/>
    </row>
    <row r="70" spans="1:39" s="1" customFormat="1" ht="35.25" customHeight="1" x14ac:dyDescent="0.3">
      <c r="A70" s="941"/>
      <c r="B70" s="866"/>
      <c r="C70" s="866"/>
      <c r="D70" s="866"/>
      <c r="E70" s="866"/>
      <c r="F70" s="866"/>
      <c r="G70" s="866"/>
      <c r="H70" s="866"/>
      <c r="I70" s="866"/>
      <c r="J70" s="154"/>
      <c r="K70" s="139"/>
      <c r="L70" s="149"/>
      <c r="M70" s="716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8"/>
      <c r="Y70" s="140"/>
      <c r="Z70" s="142"/>
      <c r="AA70" s="143"/>
      <c r="AE70" s="31"/>
      <c r="AF70" s="29"/>
      <c r="AG70" s="29"/>
      <c r="AH70" s="29"/>
      <c r="AI70" s="29"/>
      <c r="AJ70" s="29"/>
      <c r="AK70" s="29"/>
      <c r="AL70" s="28"/>
      <c r="AM70" s="37"/>
    </row>
    <row r="71" spans="1:39" s="1" customFormat="1" ht="46.5" customHeight="1" x14ac:dyDescent="0.3">
      <c r="A71" s="159"/>
      <c r="B71" s="867" t="s">
        <v>499</v>
      </c>
      <c r="C71" s="868"/>
      <c r="D71" s="868"/>
      <c r="E71" s="868"/>
      <c r="F71" s="868"/>
      <c r="G71" s="868"/>
      <c r="H71" s="868"/>
      <c r="I71" s="868"/>
      <c r="J71" s="154"/>
      <c r="K71" s="139"/>
      <c r="L71" s="149"/>
      <c r="M71" s="716">
        <f>Анкета6!M19</f>
        <v>0</v>
      </c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8"/>
      <c r="Y71" s="151"/>
      <c r="Z71" s="152"/>
      <c r="AA71" s="143"/>
      <c r="AE71" s="31"/>
      <c r="AF71" s="29"/>
      <c r="AG71" s="29"/>
      <c r="AH71" s="29"/>
      <c r="AI71" s="29"/>
      <c r="AJ71" s="29"/>
      <c r="AK71" s="29"/>
      <c r="AL71" s="28"/>
      <c r="AM71" s="37"/>
    </row>
    <row r="72" spans="1:39" ht="21" customHeight="1" x14ac:dyDescent="0.3">
      <c r="A72" s="159"/>
      <c r="B72" s="176"/>
      <c r="C72" s="177"/>
      <c r="D72" s="177"/>
      <c r="E72" s="177"/>
      <c r="F72" s="177"/>
      <c r="G72" s="177"/>
      <c r="H72" s="177"/>
      <c r="I72" s="177"/>
      <c r="J72" s="154"/>
      <c r="K72" s="139"/>
      <c r="L72" s="149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2"/>
      <c r="AA72" s="143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21" customHeight="1" x14ac:dyDescent="0.3">
      <c r="A73" s="159"/>
      <c r="B73" s="176"/>
      <c r="C73" s="177"/>
      <c r="D73" s="177"/>
      <c r="E73" s="177"/>
      <c r="F73" s="177"/>
      <c r="G73" s="177"/>
      <c r="H73" s="177"/>
      <c r="I73" s="177"/>
      <c r="J73" s="178"/>
      <c r="K73" s="139"/>
      <c r="L73" s="149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2"/>
      <c r="AA73" s="143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" customHeight="1" x14ac:dyDescent="0.25">
      <c r="A74" s="136"/>
      <c r="B74" s="700" t="s">
        <v>400</v>
      </c>
      <c r="C74" s="700"/>
      <c r="D74" s="700"/>
      <c r="E74" s="700"/>
      <c r="F74" s="700"/>
      <c r="G74" s="700"/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0"/>
      <c r="S74" s="700"/>
      <c r="T74" s="700"/>
      <c r="U74" s="700"/>
      <c r="V74" s="700"/>
      <c r="W74" s="700"/>
      <c r="X74" s="700"/>
      <c r="Y74" s="136"/>
      <c r="Z74" s="142"/>
      <c r="AA74" s="143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" customHeight="1" x14ac:dyDescent="0.25">
      <c r="A75" s="136"/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136"/>
      <c r="Z75" s="142"/>
      <c r="AA75" s="143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24" customHeigh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42"/>
      <c r="AA76" s="143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27" customHeight="1" x14ac:dyDescent="0.25">
      <c r="A77" s="139"/>
      <c r="B77" s="703" t="s">
        <v>289</v>
      </c>
      <c r="C77" s="703"/>
      <c r="D77" s="703"/>
      <c r="E77" s="703"/>
      <c r="F77" s="703"/>
      <c r="G77" s="703" t="s">
        <v>278</v>
      </c>
      <c r="H77" s="703"/>
      <c r="I77" s="703" t="s">
        <v>290</v>
      </c>
      <c r="J77" s="702"/>
      <c r="K77" s="703" t="s">
        <v>293</v>
      </c>
      <c r="L77" s="703"/>
      <c r="M77" s="703"/>
      <c r="N77" s="703"/>
      <c r="O77" s="703"/>
      <c r="P77" s="703"/>
      <c r="Q77" s="703"/>
      <c r="R77" s="702" t="s">
        <v>156</v>
      </c>
      <c r="S77" s="702"/>
      <c r="T77" s="703" t="s">
        <v>287</v>
      </c>
      <c r="U77" s="703"/>
      <c r="V77" s="703"/>
      <c r="W77" s="703"/>
      <c r="X77" s="703"/>
      <c r="Y77" s="703"/>
      <c r="Z77" s="142"/>
      <c r="AA77" s="143"/>
    </row>
    <row r="78" spans="1:39" ht="24" customHeight="1" x14ac:dyDescent="0.25">
      <c r="A78" s="139"/>
      <c r="B78" s="785">
        <f>Анкета5!B9</f>
        <v>0</v>
      </c>
      <c r="C78" s="724"/>
      <c r="D78" s="724"/>
      <c r="E78" s="724"/>
      <c r="F78" s="724"/>
      <c r="G78" s="704">
        <f>Анкета5!G9</f>
        <v>0</v>
      </c>
      <c r="H78" s="724"/>
      <c r="I78" s="704">
        <f>Анкета5!I9</f>
        <v>0</v>
      </c>
      <c r="J78" s="724"/>
      <c r="K78" s="774">
        <f>Анкета5!K9</f>
        <v>0</v>
      </c>
      <c r="L78" s="775"/>
      <c r="M78" s="775"/>
      <c r="N78" s="775"/>
      <c r="O78" s="775"/>
      <c r="P78" s="775"/>
      <c r="Q78" s="776"/>
      <c r="R78" s="772">
        <f>Анкета5!R9</f>
        <v>0</v>
      </c>
      <c r="S78" s="772"/>
      <c r="T78" s="880">
        <f>Анкета5!T9</f>
        <v>0</v>
      </c>
      <c r="U78" s="772"/>
      <c r="V78" s="772"/>
      <c r="W78" s="772"/>
      <c r="X78" s="772"/>
      <c r="Y78" s="772"/>
      <c r="Z78" s="142"/>
      <c r="AA78" s="143"/>
    </row>
    <row r="79" spans="1:39" ht="24" customHeight="1" x14ac:dyDescent="0.25">
      <c r="A79" s="139"/>
      <c r="B79" s="853">
        <f>Анкета5!B10</f>
        <v>0</v>
      </c>
      <c r="C79" s="784"/>
      <c r="D79" s="784"/>
      <c r="E79" s="784"/>
      <c r="F79" s="784"/>
      <c r="G79" s="704">
        <f>Анкета5!G10</f>
        <v>0</v>
      </c>
      <c r="H79" s="724"/>
      <c r="I79" s="783">
        <f>Анкета5!I10</f>
        <v>0</v>
      </c>
      <c r="J79" s="784"/>
      <c r="K79" s="777">
        <f>Анкета5!K10</f>
        <v>0</v>
      </c>
      <c r="L79" s="778"/>
      <c r="M79" s="778"/>
      <c r="N79" s="778"/>
      <c r="O79" s="778"/>
      <c r="P79" s="778"/>
      <c r="Q79" s="779"/>
      <c r="R79" s="772">
        <f>Анкета5!R10</f>
        <v>0</v>
      </c>
      <c r="S79" s="772"/>
      <c r="T79" s="881">
        <f>Анкета5!T10</f>
        <v>0</v>
      </c>
      <c r="U79" s="767"/>
      <c r="V79" s="767"/>
      <c r="W79" s="767"/>
      <c r="X79" s="767"/>
      <c r="Y79" s="767"/>
      <c r="Z79" s="142"/>
      <c r="AA79" s="143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24" customHeight="1" x14ac:dyDescent="0.25">
      <c r="A80" s="13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42"/>
      <c r="AA80" s="143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24" customHeight="1" x14ac:dyDescent="0.25">
      <c r="A81" s="139"/>
      <c r="B81" s="703" t="s">
        <v>289</v>
      </c>
      <c r="C81" s="703"/>
      <c r="D81" s="703"/>
      <c r="E81" s="703"/>
      <c r="F81" s="703"/>
      <c r="G81" s="702" t="s">
        <v>208</v>
      </c>
      <c r="H81" s="702"/>
      <c r="I81" s="703" t="s">
        <v>291</v>
      </c>
      <c r="J81" s="702"/>
      <c r="K81" s="702" t="s">
        <v>209</v>
      </c>
      <c r="L81" s="702"/>
      <c r="M81" s="703" t="s">
        <v>283</v>
      </c>
      <c r="N81" s="703"/>
      <c r="O81" s="703"/>
      <c r="P81" s="703"/>
      <c r="Q81" s="703"/>
      <c r="R81" s="702" t="s">
        <v>363</v>
      </c>
      <c r="S81" s="702"/>
      <c r="T81" s="703" t="s">
        <v>292</v>
      </c>
      <c r="U81" s="703"/>
      <c r="V81" s="703"/>
      <c r="W81" s="703"/>
      <c r="X81" s="703"/>
      <c r="Y81" s="703"/>
      <c r="Z81" s="142"/>
      <c r="AA81" s="143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24" customHeight="1" x14ac:dyDescent="0.25">
      <c r="A82" s="139"/>
      <c r="B82" s="567">
        <f>IF(B78&lt;&gt;"",B78,"")</f>
        <v>0</v>
      </c>
      <c r="C82" s="567"/>
      <c r="D82" s="567"/>
      <c r="E82" s="567"/>
      <c r="F82" s="567"/>
      <c r="G82" s="726">
        <f>Анкета5!G13</f>
        <v>0</v>
      </c>
      <c r="H82" s="727"/>
      <c r="I82" s="726">
        <f>Анкета5!I13</f>
        <v>0</v>
      </c>
      <c r="J82" s="727"/>
      <c r="K82" s="704">
        <f>Анкета5!K13</f>
        <v>0</v>
      </c>
      <c r="L82" s="724"/>
      <c r="M82" s="723">
        <f>Анкета5!M13</f>
        <v>0</v>
      </c>
      <c r="N82" s="724"/>
      <c r="O82" s="724"/>
      <c r="P82" s="724"/>
      <c r="Q82" s="724"/>
      <c r="R82" s="726">
        <f>Анкета5!R13</f>
        <v>0</v>
      </c>
      <c r="S82" s="727"/>
      <c r="T82" s="869">
        <f>Анкета5!T13</f>
        <v>0</v>
      </c>
      <c r="U82" s="772"/>
      <c r="V82" s="772"/>
      <c r="W82" s="772"/>
      <c r="X82" s="772"/>
      <c r="Y82" s="772"/>
      <c r="Z82" s="142"/>
      <c r="AA82" s="143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24" customHeight="1" x14ac:dyDescent="0.25">
      <c r="A83" s="139"/>
      <c r="B83" s="567">
        <f>IF(B79&lt;&gt;"",B79,"")</f>
        <v>0</v>
      </c>
      <c r="C83" s="567"/>
      <c r="D83" s="567"/>
      <c r="E83" s="567"/>
      <c r="F83" s="567"/>
      <c r="G83" s="885">
        <f>Анкета5!G14</f>
        <v>0</v>
      </c>
      <c r="H83" s="886"/>
      <c r="I83" s="885">
        <f>Анкета5!I14</f>
        <v>0</v>
      </c>
      <c r="J83" s="886"/>
      <c r="K83" s="783">
        <f>Анкета5!K14</f>
        <v>0</v>
      </c>
      <c r="L83" s="784"/>
      <c r="M83" s="723">
        <f>Анкета5!M14</f>
        <v>0</v>
      </c>
      <c r="N83" s="724"/>
      <c r="O83" s="724"/>
      <c r="P83" s="724"/>
      <c r="Q83" s="724"/>
      <c r="R83" s="885">
        <f>Анкета5!R14</f>
        <v>0</v>
      </c>
      <c r="S83" s="886"/>
      <c r="T83" s="887">
        <f>Анкета5!T14</f>
        <v>0</v>
      </c>
      <c r="U83" s="767"/>
      <c r="V83" s="767"/>
      <c r="W83" s="767"/>
      <c r="X83" s="767"/>
      <c r="Y83" s="767"/>
      <c r="Z83" s="142"/>
      <c r="AA83" s="143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24" customHeigh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2"/>
      <c r="AA84" s="143"/>
    </row>
    <row r="85" spans="1:39" ht="15" customHeight="1" x14ac:dyDescent="0.25">
      <c r="A85" s="136"/>
      <c r="B85" s="700" t="s">
        <v>654</v>
      </c>
      <c r="C85" s="700"/>
      <c r="D85" s="700"/>
      <c r="E85" s="700"/>
      <c r="F85" s="700"/>
      <c r="G85" s="700"/>
      <c r="H85" s="700"/>
      <c r="I85" s="700"/>
      <c r="J85" s="700"/>
      <c r="K85" s="700"/>
      <c r="L85" s="700"/>
      <c r="M85" s="700"/>
      <c r="N85" s="700"/>
      <c r="O85" s="700"/>
      <c r="P85" s="700"/>
      <c r="Q85" s="700"/>
      <c r="R85" s="700"/>
      <c r="S85" s="700"/>
      <c r="T85" s="700"/>
      <c r="U85" s="700"/>
      <c r="V85" s="700"/>
      <c r="W85" s="700"/>
      <c r="X85" s="700"/>
      <c r="Y85" s="136"/>
      <c r="Z85" s="142"/>
      <c r="AA85" s="143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" customHeight="1" x14ac:dyDescent="0.25">
      <c r="A86" s="136"/>
      <c r="B86" s="700"/>
      <c r="C86" s="700"/>
      <c r="D86" s="700"/>
      <c r="E86" s="700"/>
      <c r="F86" s="700"/>
      <c r="G86" s="700"/>
      <c r="H86" s="700"/>
      <c r="I86" s="700"/>
      <c r="J86" s="700"/>
      <c r="K86" s="700"/>
      <c r="L86" s="700"/>
      <c r="M86" s="700"/>
      <c r="N86" s="700"/>
      <c r="O86" s="700"/>
      <c r="P86" s="700"/>
      <c r="Q86" s="700"/>
      <c r="R86" s="700"/>
      <c r="S86" s="700"/>
      <c r="T86" s="700"/>
      <c r="U86" s="700"/>
      <c r="V86" s="700"/>
      <c r="W86" s="700"/>
      <c r="X86" s="700"/>
      <c r="Y86" s="136"/>
      <c r="Z86" s="142"/>
      <c r="AA86" s="143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27" customHeight="1" x14ac:dyDescent="0.25">
      <c r="A87" s="139"/>
      <c r="B87" s="139"/>
      <c r="C87" s="139"/>
      <c r="D87" s="139"/>
      <c r="E87" s="139"/>
      <c r="F87" s="180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42"/>
      <c r="AA87" s="143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45" customHeight="1" x14ac:dyDescent="0.25">
      <c r="A88" s="139"/>
      <c r="B88" s="703" t="s">
        <v>286</v>
      </c>
      <c r="C88" s="703"/>
      <c r="D88" s="703"/>
      <c r="E88" s="703"/>
      <c r="F88" s="181" t="s">
        <v>468</v>
      </c>
      <c r="G88" s="703" t="s">
        <v>285</v>
      </c>
      <c r="H88" s="702"/>
      <c r="I88" s="703" t="s">
        <v>288</v>
      </c>
      <c r="J88" s="702"/>
      <c r="K88" s="702"/>
      <c r="L88" s="702"/>
      <c r="M88" s="702"/>
      <c r="N88" s="702" t="s">
        <v>208</v>
      </c>
      <c r="O88" s="702"/>
      <c r="P88" s="703" t="s">
        <v>284</v>
      </c>
      <c r="Q88" s="702"/>
      <c r="R88" s="883" t="s">
        <v>477</v>
      </c>
      <c r="S88" s="884"/>
      <c r="T88" s="703" t="s">
        <v>209</v>
      </c>
      <c r="U88" s="702"/>
      <c r="V88" s="703" t="s">
        <v>283</v>
      </c>
      <c r="W88" s="703"/>
      <c r="X88" s="703"/>
      <c r="Y88" s="703"/>
      <c r="Z88" s="142"/>
      <c r="AA88" s="143"/>
      <c r="AH88" s="1"/>
      <c r="AI88" s="1"/>
      <c r="AJ88" s="1"/>
      <c r="AK88" s="1"/>
      <c r="AL88" s="1"/>
      <c r="AM88" s="1"/>
    </row>
    <row r="89" spans="1:39" ht="30" customHeight="1" x14ac:dyDescent="0.25">
      <c r="A89" s="139"/>
      <c r="B89" s="785">
        <f>Анкета5!D20</f>
        <v>0</v>
      </c>
      <c r="C89" s="724"/>
      <c r="D89" s="724"/>
      <c r="E89" s="724"/>
      <c r="F89" s="182">
        <f>Анкета5!C20</f>
        <v>0</v>
      </c>
      <c r="G89" s="724">
        <f>IF(F89="ФЛ",АнкетаПоручФЛ1!H$17,АнкетаПоручЮЛ1!M$21)</f>
        <v>0</v>
      </c>
      <c r="H89" s="724"/>
      <c r="I89" s="725">
        <f>IF(F89="ФЛ",АнкетаПоручФЛ1!J$17,АнкетаПоручЮЛ1!M$22)</f>
        <v>0</v>
      </c>
      <c r="J89" s="724"/>
      <c r="K89" s="724"/>
      <c r="L89" s="724"/>
      <c r="M89" s="724"/>
      <c r="N89" s="727" t="str">
        <f>IF(F89="ФЛ",АнкетаПоручФЛ1!G$22,"")</f>
        <v/>
      </c>
      <c r="O89" s="727"/>
      <c r="P89" s="727">
        <f>IF(F89="ФЛ",АнкетаПоручФЛ1!G$23,АнкетаПоручЮЛ1!M$19)</f>
        <v>0</v>
      </c>
      <c r="Q89" s="727"/>
      <c r="R89" s="727">
        <f>IF(F89="ФЛ",АнкетаПоручФЛ1!G$24,АнкетаПоручЮЛ1!M$20)</f>
        <v>0</v>
      </c>
      <c r="S89" s="727"/>
      <c r="T89" s="724" t="str">
        <f>IF(F89="ФЛ",АнкетаПоручФЛ1!G$25,"")</f>
        <v/>
      </c>
      <c r="U89" s="724"/>
      <c r="V89" s="724" t="str">
        <f>IF(F89="ФЛ",АнкетаПоручФЛ1!G$26,"")</f>
        <v/>
      </c>
      <c r="W89" s="724"/>
      <c r="X89" s="724"/>
      <c r="Y89" s="724"/>
      <c r="Z89" s="142"/>
      <c r="AA89" s="143"/>
      <c r="AH89" s="1"/>
      <c r="AI89" s="1"/>
      <c r="AJ89" s="1"/>
      <c r="AK89" s="1"/>
      <c r="AL89" s="1"/>
      <c r="AM89" s="1"/>
    </row>
    <row r="90" spans="1:39" ht="24" customHeight="1" x14ac:dyDescent="0.25">
      <c r="A90" s="139"/>
      <c r="B90" s="785">
        <f>Анкета5!D21</f>
        <v>0</v>
      </c>
      <c r="C90" s="724"/>
      <c r="D90" s="724"/>
      <c r="E90" s="724"/>
      <c r="F90" s="182">
        <f>Анкета5!C21</f>
        <v>0</v>
      </c>
      <c r="G90" s="724">
        <f>IF(F90="ФЛ",АнкетаПоручФЛ2!H$17,АнкетаПоручЮЛ2!M$21)</f>
        <v>0</v>
      </c>
      <c r="H90" s="724"/>
      <c r="I90" s="725">
        <f>IF(F90="ФЛ",АнкетаПоручФЛ2!J$17,АнкетаПоручЮЛ2!M$22)</f>
        <v>0</v>
      </c>
      <c r="J90" s="724"/>
      <c r="K90" s="724"/>
      <c r="L90" s="724"/>
      <c r="M90" s="724"/>
      <c r="N90" s="727" t="str">
        <f>IF(F90="ФЛ",АнкетаПоручФЛ2!G$22,"")</f>
        <v/>
      </c>
      <c r="O90" s="727"/>
      <c r="P90" s="727">
        <f>IF(F90="ФЛ",АнкетаПоручФЛ2!G$23,АнкетаПоручЮЛ2!M$19)</f>
        <v>0</v>
      </c>
      <c r="Q90" s="727"/>
      <c r="R90" s="727">
        <f>IF(F90="ФЛ",АнкетаПоручФЛ2!G$24,АнкетаПоручЮЛ2!M$20)</f>
        <v>0</v>
      </c>
      <c r="S90" s="727"/>
      <c r="T90" s="724" t="str">
        <f>IF(F90="ФЛ",АнкетаПоручФЛ2!G$25,"")</f>
        <v/>
      </c>
      <c r="U90" s="724"/>
      <c r="V90" s="724" t="str">
        <f>IF(F90="ФЛ",АнкетаПоручФЛ2!G$26,"")</f>
        <v/>
      </c>
      <c r="W90" s="724"/>
      <c r="X90" s="724"/>
      <c r="Y90" s="724"/>
      <c r="Z90" s="142"/>
      <c r="AA90" s="143"/>
    </row>
    <row r="91" spans="1:39" s="1" customFormat="1" ht="24" customHeight="1" x14ac:dyDescent="0.25">
      <c r="A91" s="139"/>
      <c r="B91" s="785">
        <f>Анкета5!D22</f>
        <v>0</v>
      </c>
      <c r="C91" s="724"/>
      <c r="D91" s="724"/>
      <c r="E91" s="724"/>
      <c r="F91" s="182">
        <f>Анкета5!C22</f>
        <v>0</v>
      </c>
      <c r="G91" s="724">
        <f>IF(F91="ФЛ",АнкетаПоручФЛ3!H$17,АнкетаПоручЮЛ3!M$21)</f>
        <v>0</v>
      </c>
      <c r="H91" s="724"/>
      <c r="I91" s="725">
        <f>IF(F91="ФЛ",АнкетаПоручФЛ3!J$17,АнкетаПоручЮЛ3!M$22)</f>
        <v>0</v>
      </c>
      <c r="J91" s="724"/>
      <c r="K91" s="724"/>
      <c r="L91" s="724"/>
      <c r="M91" s="724"/>
      <c r="N91" s="727" t="str">
        <f>IF(F91="ФЛ",АнкетаПоручФЛ3!G$22,"")</f>
        <v/>
      </c>
      <c r="O91" s="727"/>
      <c r="P91" s="727">
        <f>IF(F91="ФЛ",АнкетаПоручФЛ3!G$23,АнкетаПоручЮЛ3!M$19)</f>
        <v>0</v>
      </c>
      <c r="Q91" s="727"/>
      <c r="R91" s="727">
        <f>IF(F91="ФЛ",АнкетаПоручФЛ3!G$24,АнкетаПоручЮЛ3!M$20)</f>
        <v>0</v>
      </c>
      <c r="S91" s="727"/>
      <c r="T91" s="724" t="str">
        <f>IF(F91="ФЛ",АнкетаПоручФЛ3!G$25,"")</f>
        <v/>
      </c>
      <c r="U91" s="724"/>
      <c r="V91" s="724" t="str">
        <f>IF(F91="ФЛ",АнкетаПоручФЛ3!G$26,"")</f>
        <v/>
      </c>
      <c r="W91" s="724"/>
      <c r="X91" s="724"/>
      <c r="Y91" s="724"/>
      <c r="Z91" s="142"/>
      <c r="AA91" s="143"/>
    </row>
    <row r="92" spans="1:39" s="1" customFormat="1" ht="24" customHeight="1" x14ac:dyDescent="0.25">
      <c r="A92" s="139"/>
      <c r="B92" s="785">
        <f>Анкета5!D23</f>
        <v>0</v>
      </c>
      <c r="C92" s="724"/>
      <c r="D92" s="724"/>
      <c r="E92" s="724"/>
      <c r="F92" s="182">
        <f>Анкета5!C23</f>
        <v>0</v>
      </c>
      <c r="G92" s="724">
        <f>IF(F92="ФЛ",АнкетаПоручФЛ4!H$17,АнкетаПоручЮЛ4!M$21)</f>
        <v>0</v>
      </c>
      <c r="H92" s="724"/>
      <c r="I92" s="725">
        <f>IF(F92="ФЛ",АнкетаПоручФЛ4!J$17,АнкетаПоручЮЛ4!M$22)</f>
        <v>0</v>
      </c>
      <c r="J92" s="724"/>
      <c r="K92" s="724"/>
      <c r="L92" s="724"/>
      <c r="M92" s="724"/>
      <c r="N92" s="727" t="str">
        <f>IF(F92="ФЛ",АнкетаПоручФЛ4!G$22,"")</f>
        <v/>
      </c>
      <c r="O92" s="727"/>
      <c r="P92" s="727">
        <f>IF(F92="ФЛ",АнкетаПоручФЛ4!G$23,АнкетаПоручЮЛ4!M$19)</f>
        <v>0</v>
      </c>
      <c r="Q92" s="727"/>
      <c r="R92" s="727">
        <f>IF(F92="ФЛ",АнкетаПоручФЛ4!G$24,АнкетаПоручЮЛ4!M$20)</f>
        <v>0</v>
      </c>
      <c r="S92" s="727"/>
      <c r="T92" s="724" t="str">
        <f>IF(F92="ФЛ",АнкетаПоручФЛ4!G$25,"")</f>
        <v/>
      </c>
      <c r="U92" s="724"/>
      <c r="V92" s="724" t="str">
        <f>IF(F92="ФЛ",АнкетаПоручФЛ4!G$26,"")</f>
        <v/>
      </c>
      <c r="W92" s="724"/>
      <c r="X92" s="724"/>
      <c r="Y92" s="724"/>
      <c r="Z92" s="142"/>
      <c r="AA92" s="143"/>
    </row>
    <row r="93" spans="1:39" s="1" customFormat="1" ht="24" customHeight="1" x14ac:dyDescent="0.25">
      <c r="A93" s="139"/>
      <c r="B93" s="785">
        <f>Анкета5!D24</f>
        <v>0</v>
      </c>
      <c r="C93" s="724"/>
      <c r="D93" s="724"/>
      <c r="E93" s="724"/>
      <c r="F93" s="182">
        <f>Анкета5!C24</f>
        <v>0</v>
      </c>
      <c r="G93" s="724">
        <f>IF(F93="ФЛ",АнкетаПоручФЛ5!H$17,АнкетаПоручЮЛ5!M$21)</f>
        <v>0</v>
      </c>
      <c r="H93" s="724"/>
      <c r="I93" s="725">
        <f>IF(F93="ФЛ",АнкетаПоручФЛ5!J$17,АнкетаПоручЮЛ5!M$22)</f>
        <v>0</v>
      </c>
      <c r="J93" s="724"/>
      <c r="K93" s="724"/>
      <c r="L93" s="724"/>
      <c r="M93" s="724"/>
      <c r="N93" s="727" t="str">
        <f>IF(F93="ФЛ",АнкетаПоручФЛ5!G$22,"")</f>
        <v/>
      </c>
      <c r="O93" s="727"/>
      <c r="P93" s="727">
        <f>IF(F93="ФЛ",АнкетаПоручФЛ5!G$23,АнкетаПоручЮЛ5!M$19)</f>
        <v>0</v>
      </c>
      <c r="Q93" s="727"/>
      <c r="R93" s="727">
        <f>IF(F93="ФЛ",АнкетаПоручФЛ5!G$24,АнкетаПоручЮЛ5!M$20)</f>
        <v>0</v>
      </c>
      <c r="S93" s="727"/>
      <c r="T93" s="724" t="str">
        <f>IF(F93="ФЛ",АнкетаПоручФЛ5!G$25,"")</f>
        <v/>
      </c>
      <c r="U93" s="724"/>
      <c r="V93" s="724" t="str">
        <f>IF(F93="ФЛ",АнкетаПоручФЛ5!G$26,"")</f>
        <v/>
      </c>
      <c r="W93" s="724"/>
      <c r="X93" s="724"/>
      <c r="Y93" s="724"/>
      <c r="Z93" s="142"/>
      <c r="AA93" s="143"/>
    </row>
    <row r="94" spans="1:39" s="1" customFormat="1" ht="24" customHeight="1" x14ac:dyDescent="0.25">
      <c r="A94" s="139"/>
      <c r="B94" s="785">
        <f>Анкета5!D25</f>
        <v>0</v>
      </c>
      <c r="C94" s="724"/>
      <c r="D94" s="724"/>
      <c r="E94" s="724"/>
      <c r="F94" s="182">
        <f>Анкета5!C25</f>
        <v>0</v>
      </c>
      <c r="G94" s="724">
        <f>IF(F94="ФЛ",АнкетаПоручФЛ6!H$17,АнкетаПоручЮЛ6!M$21)</f>
        <v>0</v>
      </c>
      <c r="H94" s="724"/>
      <c r="I94" s="725">
        <f>IF(F94="ФЛ",АнкетаПоручФЛ6!J$17,АнкетаПоручЮЛ6!M$22)</f>
        <v>0</v>
      </c>
      <c r="J94" s="724"/>
      <c r="K94" s="724"/>
      <c r="L94" s="724"/>
      <c r="M94" s="724"/>
      <c r="N94" s="727" t="str">
        <f>IF(F94="ФЛ",АнкетаПоручФЛ6!G$22,"")</f>
        <v/>
      </c>
      <c r="O94" s="727"/>
      <c r="P94" s="727">
        <f>IF(F94="ФЛ",АнкетаПоручФЛ6!G$23,АнкетаПоручЮЛ6!M$19)</f>
        <v>0</v>
      </c>
      <c r="Q94" s="727"/>
      <c r="R94" s="727">
        <f>IF(F94="ФЛ",АнкетаПоручФЛ6!G$24,АнкетаПоручЮЛ6!M$20)</f>
        <v>0</v>
      </c>
      <c r="S94" s="727"/>
      <c r="T94" s="724" t="str">
        <f>IF(F94="ФЛ",АнкетаПоручФЛ6!G$25,"")</f>
        <v/>
      </c>
      <c r="U94" s="724"/>
      <c r="V94" s="724" t="str">
        <f>IF(F94="ФЛ",АнкетаПоручФЛ6!G$26,"")</f>
        <v/>
      </c>
      <c r="W94" s="724"/>
      <c r="X94" s="724"/>
      <c r="Y94" s="724"/>
      <c r="Z94" s="142"/>
      <c r="AA94" s="143"/>
    </row>
    <row r="95" spans="1:39" s="1" customFormat="1" ht="24" customHeight="1" x14ac:dyDescent="0.25">
      <c r="A95" s="139"/>
      <c r="B95" s="785">
        <f>Анкета5!D26</f>
        <v>0</v>
      </c>
      <c r="C95" s="724"/>
      <c r="D95" s="724"/>
      <c r="E95" s="724"/>
      <c r="F95" s="182">
        <f>Анкета5!C26</f>
        <v>0</v>
      </c>
      <c r="G95" s="724">
        <f>IF(F95="ФЛ",АнкетаПоручФЛ7!H$17,АнкетаПоручЮЛ7!M$21)</f>
        <v>0</v>
      </c>
      <c r="H95" s="724"/>
      <c r="I95" s="725">
        <f>IF(F95="ФЛ",АнкетаПоручФЛ7!J$17,АнкетаПоручЮЛ7!M$22)</f>
        <v>0</v>
      </c>
      <c r="J95" s="724"/>
      <c r="K95" s="724"/>
      <c r="L95" s="724"/>
      <c r="M95" s="724"/>
      <c r="N95" s="727" t="str">
        <f>IF(F95="ФЛ",АнкетаПоручФЛ7!G$22,"")</f>
        <v/>
      </c>
      <c r="O95" s="727"/>
      <c r="P95" s="727">
        <f>IF(F95="ФЛ",АнкетаПоручФЛ7!G$23,АнкетаПоручЮЛ7!M$19)</f>
        <v>0</v>
      </c>
      <c r="Q95" s="727"/>
      <c r="R95" s="727">
        <f>IF(F95="ФЛ",АнкетаПоручФЛ7!G$24,АнкетаПоручЮЛ7!M$20)</f>
        <v>0</v>
      </c>
      <c r="S95" s="727"/>
      <c r="T95" s="724" t="str">
        <f>IF(F95="ФЛ",АнкетаПоручФЛ7!G$25,"")</f>
        <v/>
      </c>
      <c r="U95" s="724"/>
      <c r="V95" s="724" t="str">
        <f>IF(F95="ФЛ",АнкетаПоручФЛ7!G$26,"")</f>
        <v/>
      </c>
      <c r="W95" s="724"/>
      <c r="X95" s="724"/>
      <c r="Y95" s="724"/>
      <c r="Z95" s="142"/>
      <c r="AA95" s="143"/>
    </row>
    <row r="96" spans="1:39" ht="24" customHeight="1" x14ac:dyDescent="0.25">
      <c r="A96" s="139"/>
      <c r="B96" s="785">
        <f>Анкета5!D27</f>
        <v>0</v>
      </c>
      <c r="C96" s="724"/>
      <c r="D96" s="724"/>
      <c r="E96" s="724"/>
      <c r="F96" s="182">
        <f>Анкета5!C27</f>
        <v>0</v>
      </c>
      <c r="G96" s="724">
        <f>IF(F96="ФЛ",АнкетаПоручФЛ8!H$17,АнкетаПоручЮЛ8!M$21)</f>
        <v>0</v>
      </c>
      <c r="H96" s="724"/>
      <c r="I96" s="725">
        <f>IF(F96="ФЛ",АнкетаПоручФЛ8!J$17,АнкетаПоручЮЛ8!M$22)</f>
        <v>0</v>
      </c>
      <c r="J96" s="724"/>
      <c r="K96" s="724"/>
      <c r="L96" s="724"/>
      <c r="M96" s="724"/>
      <c r="N96" s="727" t="str">
        <f>IF(F96="ФЛ",АнкетаПоручФЛ8!G$22,"")</f>
        <v/>
      </c>
      <c r="O96" s="727"/>
      <c r="P96" s="727">
        <f>IF(F96="ФЛ",АнкетаПоручФЛ8!G$23,АнкетаПоручЮЛ8!M$19)</f>
        <v>0</v>
      </c>
      <c r="Q96" s="727"/>
      <c r="R96" s="727">
        <f>IF(F96="ФЛ",АнкетаПоручФЛ8!G$24,АнкетаПоручЮЛ8!M$20)</f>
        <v>0</v>
      </c>
      <c r="S96" s="727"/>
      <c r="T96" s="724" t="str">
        <f>IF(F96="ФЛ",АнкетаПоручФЛ8!G$25,"")</f>
        <v/>
      </c>
      <c r="U96" s="724"/>
      <c r="V96" s="724" t="str">
        <f>IF(F96="ФЛ",АнкетаПоручФЛ8!G$26,"")</f>
        <v/>
      </c>
      <c r="W96" s="724"/>
      <c r="X96" s="724"/>
      <c r="Y96" s="724"/>
      <c r="Z96" s="142"/>
      <c r="AA96" s="143"/>
      <c r="AH96" s="1"/>
      <c r="AI96" s="1"/>
      <c r="AJ96" s="1"/>
      <c r="AK96" s="1"/>
      <c r="AL96" s="1"/>
      <c r="AM96" s="1"/>
    </row>
    <row r="97" spans="1:39" ht="24" customHeight="1" x14ac:dyDescent="0.25">
      <c r="A97" s="139"/>
      <c r="B97" s="785">
        <f>Анкета5!D28</f>
        <v>0</v>
      </c>
      <c r="C97" s="724"/>
      <c r="D97" s="724"/>
      <c r="E97" s="724"/>
      <c r="F97" s="182">
        <f>Анкета5!C28</f>
        <v>0</v>
      </c>
      <c r="G97" s="724">
        <f>IF(F97="ФЛ",АнкетаПоручФЛ9!H$17,АнкетаПоручЮЛ9!M$21)</f>
        <v>0</v>
      </c>
      <c r="H97" s="724"/>
      <c r="I97" s="725">
        <f>IF(F97="ФЛ",АнкетаПоручФЛ9!J$17,АнкетаПоручЮЛ9!M$22)</f>
        <v>0</v>
      </c>
      <c r="J97" s="724"/>
      <c r="K97" s="724"/>
      <c r="L97" s="724"/>
      <c r="M97" s="724"/>
      <c r="N97" s="727" t="str">
        <f>IF(F97="ФЛ",АнкетаПоручФЛ9!G$22,"")</f>
        <v/>
      </c>
      <c r="O97" s="727"/>
      <c r="P97" s="727">
        <f>IF(F97="ФЛ",АнкетаПоручФЛ9!G$23,АнкетаПоручЮЛ9!M$19)</f>
        <v>0</v>
      </c>
      <c r="Q97" s="727"/>
      <c r="R97" s="727">
        <f>IF(F97="ФЛ",АнкетаПоручФЛ9!G$24,АнкетаПоручЮЛ9!M$20)</f>
        <v>0</v>
      </c>
      <c r="S97" s="727"/>
      <c r="T97" s="724" t="str">
        <f>IF(F97="ФЛ",АнкетаПоручФЛ9!G$25,"")</f>
        <v/>
      </c>
      <c r="U97" s="724"/>
      <c r="V97" s="724" t="str">
        <f>IF(F97="ФЛ",АнкетаПоручФЛ9!G$26,"")</f>
        <v/>
      </c>
      <c r="W97" s="724"/>
      <c r="X97" s="724"/>
      <c r="Y97" s="724"/>
      <c r="Z97" s="142"/>
      <c r="AA97" s="143"/>
      <c r="AH97" s="1"/>
      <c r="AI97" s="1"/>
      <c r="AJ97" s="1"/>
      <c r="AK97" s="1"/>
      <c r="AL97" s="1"/>
      <c r="AM97" s="1"/>
    </row>
    <row r="98" spans="1:39" ht="24" customHeight="1" x14ac:dyDescent="0.25">
      <c r="A98" s="139"/>
      <c r="B98" s="785">
        <f>Анкета5!D29</f>
        <v>0</v>
      </c>
      <c r="C98" s="724"/>
      <c r="D98" s="724"/>
      <c r="E98" s="724"/>
      <c r="F98" s="182">
        <f>Анкета5!C29</f>
        <v>0</v>
      </c>
      <c r="G98" s="724">
        <f>IF(F98="ФЛ",АнкетаПоручФЛ10!H$17,АнкетаПоручЮЛ10!M$21)</f>
        <v>0</v>
      </c>
      <c r="H98" s="724"/>
      <c r="I98" s="725">
        <f>IF(F98="ФЛ",АнкетаПоручФЛ10!J$17,АнкетаПоручЮЛ10!M$22)</f>
        <v>0</v>
      </c>
      <c r="J98" s="724"/>
      <c r="K98" s="724"/>
      <c r="L98" s="724"/>
      <c r="M98" s="724"/>
      <c r="N98" s="727" t="str">
        <f>IF(F98="ФЛ",АнкетаПоручФЛ10!G$22,"")</f>
        <v/>
      </c>
      <c r="O98" s="727"/>
      <c r="P98" s="727">
        <f>IF(F98="ФЛ",АнкетаПоручФЛ10!G$23,АнкетаПоручЮЛ10!M$19)</f>
        <v>0</v>
      </c>
      <c r="Q98" s="727"/>
      <c r="R98" s="727">
        <f>IF(F98="ФЛ",АнкетаПоручФЛ10!G$24,АнкетаПоручЮЛ10!M$20)</f>
        <v>0</v>
      </c>
      <c r="S98" s="727"/>
      <c r="T98" s="724" t="str">
        <f>IF(F98="ФЛ",АнкетаПоручФЛ10!G$25,"")</f>
        <v/>
      </c>
      <c r="U98" s="724"/>
      <c r="V98" s="724" t="str">
        <f>IF(F98="ФЛ",АнкетаПоручФЛ10!G$26,"")</f>
        <v/>
      </c>
      <c r="W98" s="724"/>
      <c r="X98" s="724"/>
      <c r="Y98" s="724"/>
      <c r="Z98" s="142"/>
      <c r="AA98" s="143"/>
      <c r="AH98" s="1"/>
      <c r="AI98" s="1"/>
      <c r="AJ98" s="1"/>
      <c r="AK98" s="1"/>
      <c r="AL98" s="1"/>
      <c r="AM98" s="1"/>
    </row>
    <row r="99" spans="1:39" ht="27" customHeight="1" x14ac:dyDescent="0.25">
      <c r="A99" s="139"/>
      <c r="B99" s="139"/>
      <c r="C99" s="139"/>
      <c r="D99" s="139"/>
      <c r="E99" s="139"/>
      <c r="F99" s="180" t="s">
        <v>637</v>
      </c>
      <c r="G99" s="180" t="s">
        <v>637</v>
      </c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882"/>
      <c r="S99" s="882"/>
      <c r="T99" s="882"/>
      <c r="U99" s="882"/>
      <c r="V99" s="139"/>
      <c r="W99" s="139"/>
      <c r="X99" s="139"/>
      <c r="Y99" s="139"/>
      <c r="Z99" s="142"/>
      <c r="AA99" s="143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36.75" customHeight="1" x14ac:dyDescent="0.25">
      <c r="A100" s="139"/>
      <c r="B100" s="703" t="s">
        <v>286</v>
      </c>
      <c r="C100" s="703"/>
      <c r="D100" s="703"/>
      <c r="E100" s="703"/>
      <c r="F100" s="181" t="s">
        <v>155</v>
      </c>
      <c r="G100" s="183" t="s">
        <v>467</v>
      </c>
      <c r="H100" s="703" t="s">
        <v>287</v>
      </c>
      <c r="I100" s="703"/>
      <c r="J100" s="703"/>
      <c r="K100" s="703"/>
      <c r="L100" s="703"/>
      <c r="M100" s="703" t="s">
        <v>366</v>
      </c>
      <c r="N100" s="703"/>
      <c r="O100" s="703"/>
      <c r="P100" s="703"/>
      <c r="Q100" s="703"/>
      <c r="R100" s="702" t="s">
        <v>157</v>
      </c>
      <c r="S100" s="702"/>
      <c r="T100" s="702" t="s">
        <v>82</v>
      </c>
      <c r="U100" s="702"/>
      <c r="V100" s="702" t="s">
        <v>158</v>
      </c>
      <c r="W100" s="702"/>
      <c r="X100" s="703" t="s">
        <v>159</v>
      </c>
      <c r="Y100" s="703"/>
      <c r="Z100" s="142"/>
      <c r="AA100" s="143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30.75" customHeight="1" x14ac:dyDescent="0.25">
      <c r="A101" s="139"/>
      <c r="B101" s="722">
        <f>IF(B89&lt;&gt;"",B89,"")</f>
        <v>0</v>
      </c>
      <c r="C101" s="722"/>
      <c r="D101" s="722"/>
      <c r="E101" s="722"/>
      <c r="F101" s="184" t="str">
        <f>IF(F89="ФЛ",АнкетаПоручФЛ1!N$17,"")</f>
        <v/>
      </c>
      <c r="G101" s="185" t="str">
        <f>IF(F89="ФЛ",АнкетаПоручФЛ1!P$17,"")</f>
        <v/>
      </c>
      <c r="H101" s="725" t="str">
        <f>IF(F89="ФЛ",АнкетаПоручФЛ1!G$27,"")</f>
        <v/>
      </c>
      <c r="I101" s="724"/>
      <c r="J101" s="724"/>
      <c r="K101" s="724"/>
      <c r="L101" s="724"/>
      <c r="M101" s="725" t="str">
        <f>IF(F89="ФЛ",АнкетаПоручФЛ1!G$28,"")</f>
        <v/>
      </c>
      <c r="N101" s="724"/>
      <c r="O101" s="724"/>
      <c r="P101" s="724"/>
      <c r="Q101" s="724"/>
      <c r="R101" s="753" t="str">
        <f>IF(F89="ФЛ",АнкетаПоручФЛ1!R$17,"")</f>
        <v/>
      </c>
      <c r="S101" s="753"/>
      <c r="T101" s="773" t="str">
        <f>IF(F89="ФЛ",АнкетаПоручФЛ1!U$17,"")</f>
        <v/>
      </c>
      <c r="U101" s="773"/>
      <c r="V101" s="780">
        <f>Анкета5!L20</f>
        <v>0</v>
      </c>
      <c r="W101" s="772"/>
      <c r="X101" s="781">
        <f>Анкета5!N20</f>
        <v>0</v>
      </c>
      <c r="Y101" s="782"/>
      <c r="Z101" s="142"/>
      <c r="AA101" s="143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24" customHeight="1" x14ac:dyDescent="0.25">
      <c r="A102" s="139"/>
      <c r="B102" s="722">
        <f t="shared" ref="B102:B110" si="0">IF(B90&lt;&gt;"",B90,"")</f>
        <v>0</v>
      </c>
      <c r="C102" s="722"/>
      <c r="D102" s="722"/>
      <c r="E102" s="722"/>
      <c r="F102" s="184" t="str">
        <f>IF(F90="ФЛ",АнкетаПоручФЛ2!N$17,"")</f>
        <v/>
      </c>
      <c r="G102" s="184" t="str">
        <f>IF(F90="ФЛ",АнкетаПоручФЛ2!P$17,"")</f>
        <v/>
      </c>
      <c r="H102" s="725" t="str">
        <f>IF(F90="ФЛ",АнкетаПоручФЛ2!G$27,"")</f>
        <v/>
      </c>
      <c r="I102" s="724"/>
      <c r="J102" s="724"/>
      <c r="K102" s="724"/>
      <c r="L102" s="724"/>
      <c r="M102" s="725" t="str">
        <f>IF(F90="ФЛ",АнкетаПоручФЛ2!G$27,"")</f>
        <v/>
      </c>
      <c r="N102" s="724"/>
      <c r="O102" s="724"/>
      <c r="P102" s="724"/>
      <c r="Q102" s="724"/>
      <c r="R102" s="753" t="str">
        <f>IF(F90="ФЛ",АнкетаПоручФЛ2!R$17,"")</f>
        <v/>
      </c>
      <c r="S102" s="753"/>
      <c r="T102" s="773" t="str">
        <f>IF(F90="ФЛ",АнкетаПоручФЛ2!U$17,"")</f>
        <v/>
      </c>
      <c r="U102" s="773"/>
      <c r="V102" s="780">
        <f>Анкета5!L21</f>
        <v>0</v>
      </c>
      <c r="W102" s="772"/>
      <c r="X102" s="781">
        <f>Анкета5!N21</f>
        <v>0</v>
      </c>
      <c r="Y102" s="782"/>
      <c r="Z102" s="142"/>
      <c r="AA102" s="143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24" customHeight="1" x14ac:dyDescent="0.25">
      <c r="A103" s="139"/>
      <c r="B103" s="722">
        <f t="shared" si="0"/>
        <v>0</v>
      </c>
      <c r="C103" s="722"/>
      <c r="D103" s="722"/>
      <c r="E103" s="722"/>
      <c r="F103" s="184" t="str">
        <f>IF(F91="ФЛ",АнкетаПоручФЛ3!N$17,"")</f>
        <v/>
      </c>
      <c r="G103" s="184" t="str">
        <f>IF(F91="ФЛ",АнкетаПоручФЛ3!P$17,"")</f>
        <v/>
      </c>
      <c r="H103" s="725" t="str">
        <f>IF(F91="ФЛ",АнкетаПоручФЛ3!G$27,"")</f>
        <v/>
      </c>
      <c r="I103" s="724"/>
      <c r="J103" s="724"/>
      <c r="K103" s="724"/>
      <c r="L103" s="724"/>
      <c r="M103" s="725" t="str">
        <f>IF(F91="ФЛ",АнкетаПоручФЛ3!G$27,"")</f>
        <v/>
      </c>
      <c r="N103" s="724"/>
      <c r="O103" s="724"/>
      <c r="P103" s="724"/>
      <c r="Q103" s="724"/>
      <c r="R103" s="753" t="str">
        <f>IF(F91="ФЛ",АнкетаПоручФЛ3!R$17,"")</f>
        <v/>
      </c>
      <c r="S103" s="753"/>
      <c r="T103" s="773" t="str">
        <f>IF(F91="ФЛ",АнкетаПоручФЛ3!U$17,"")</f>
        <v/>
      </c>
      <c r="U103" s="773"/>
      <c r="V103" s="780">
        <f>Анкета5!L22</f>
        <v>0</v>
      </c>
      <c r="W103" s="772"/>
      <c r="X103" s="781">
        <f>Анкета5!N22</f>
        <v>0</v>
      </c>
      <c r="Y103" s="782"/>
      <c r="Z103" s="142"/>
      <c r="AA103" s="143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s="1" customFormat="1" ht="24" customHeight="1" x14ac:dyDescent="0.25">
      <c r="A104" s="139"/>
      <c r="B104" s="722">
        <f t="shared" si="0"/>
        <v>0</v>
      </c>
      <c r="C104" s="722"/>
      <c r="D104" s="722"/>
      <c r="E104" s="722"/>
      <c r="F104" s="184" t="str">
        <f>IF(F92="ФЛ",АнкетаПоручФЛ4!N$17,"")</f>
        <v/>
      </c>
      <c r="G104" s="184" t="str">
        <f>IF(F92="ФЛ",АнкетаПоручФЛ4!P$17,"")</f>
        <v/>
      </c>
      <c r="H104" s="725" t="str">
        <f>IF(F92="ФЛ",АнкетаПоручФЛ4!G$27,"")</f>
        <v/>
      </c>
      <c r="I104" s="724"/>
      <c r="J104" s="724"/>
      <c r="K104" s="724"/>
      <c r="L104" s="724"/>
      <c r="M104" s="725" t="str">
        <f>IF(F92="ФЛ",АнкетаПоручФЛ4!G$27,"")</f>
        <v/>
      </c>
      <c r="N104" s="724"/>
      <c r="O104" s="724"/>
      <c r="P104" s="724"/>
      <c r="Q104" s="724"/>
      <c r="R104" s="753" t="str">
        <f>IF(F92="ФЛ",АнкетаПоручФЛ4!R$17,"")</f>
        <v/>
      </c>
      <c r="S104" s="753"/>
      <c r="T104" s="773" t="str">
        <f>IF(F92="ФЛ",АнкетаПоручФЛ4!U$17,"")</f>
        <v/>
      </c>
      <c r="U104" s="773"/>
      <c r="V104" s="780">
        <f>Анкета5!L23</f>
        <v>0</v>
      </c>
      <c r="W104" s="772"/>
      <c r="X104" s="781">
        <f>Анкета5!N23</f>
        <v>0</v>
      </c>
      <c r="Y104" s="782"/>
      <c r="Z104" s="142"/>
      <c r="AA104" s="143"/>
    </row>
    <row r="105" spans="1:39" s="1" customFormat="1" ht="24" customHeight="1" x14ac:dyDescent="0.25">
      <c r="A105" s="139"/>
      <c r="B105" s="722">
        <f t="shared" si="0"/>
        <v>0</v>
      </c>
      <c r="C105" s="722"/>
      <c r="D105" s="722"/>
      <c r="E105" s="722"/>
      <c r="F105" s="184" t="str">
        <f>IF(F93="ФЛ",АнкетаПоручФЛ5!N$17,"")</f>
        <v/>
      </c>
      <c r="G105" s="184" t="str">
        <f>IF(F93="ФЛ",АнкетаПоручФЛ5!P$17,"")</f>
        <v/>
      </c>
      <c r="H105" s="725" t="str">
        <f>IF(F93="ФЛ",АнкетаПоручФЛ5!G$27,"")</f>
        <v/>
      </c>
      <c r="I105" s="724"/>
      <c r="J105" s="724"/>
      <c r="K105" s="724"/>
      <c r="L105" s="724"/>
      <c r="M105" s="725" t="str">
        <f>IF(F93="ФЛ",АнкетаПоручФЛ5!G$27,"")</f>
        <v/>
      </c>
      <c r="N105" s="724"/>
      <c r="O105" s="724"/>
      <c r="P105" s="724"/>
      <c r="Q105" s="724"/>
      <c r="R105" s="753" t="str">
        <f>IF(F93="ФЛ",АнкетаПоручФЛ5!R$17,"")</f>
        <v/>
      </c>
      <c r="S105" s="753"/>
      <c r="T105" s="773" t="str">
        <f>IF(F93="ФЛ",АнкетаПоручФЛ5!U$17,"")</f>
        <v/>
      </c>
      <c r="U105" s="773"/>
      <c r="V105" s="780">
        <f>Анкета5!L24</f>
        <v>0</v>
      </c>
      <c r="W105" s="772"/>
      <c r="X105" s="781">
        <f>Анкета5!N24</f>
        <v>0</v>
      </c>
      <c r="Y105" s="782"/>
      <c r="Z105" s="142"/>
      <c r="AA105" s="143"/>
    </row>
    <row r="106" spans="1:39" s="1" customFormat="1" ht="24" customHeight="1" x14ac:dyDescent="0.25">
      <c r="A106" s="139"/>
      <c r="B106" s="722">
        <f t="shared" si="0"/>
        <v>0</v>
      </c>
      <c r="C106" s="722"/>
      <c r="D106" s="722"/>
      <c r="E106" s="722"/>
      <c r="F106" s="184" t="str">
        <f>IF(F94="ФЛ",АнкетаПоручФЛ6!N$17,"")</f>
        <v/>
      </c>
      <c r="G106" s="184" t="str">
        <f>IF(F94="ФЛ",АнкетаПоручФЛ6!P$17,"")</f>
        <v/>
      </c>
      <c r="H106" s="725" t="str">
        <f>IF(F94="ФЛ",АнкетаПоручФЛ6!G$27,"")</f>
        <v/>
      </c>
      <c r="I106" s="724"/>
      <c r="J106" s="724"/>
      <c r="K106" s="724"/>
      <c r="L106" s="724"/>
      <c r="M106" s="725" t="str">
        <f>IF(F94="ФЛ",АнкетаПоручФЛ6!G$27,"")</f>
        <v/>
      </c>
      <c r="N106" s="724"/>
      <c r="O106" s="724"/>
      <c r="P106" s="724"/>
      <c r="Q106" s="724"/>
      <c r="R106" s="753" t="str">
        <f>IF(F94="ФЛ",АнкетаПоручФЛ6!R$17,"")</f>
        <v/>
      </c>
      <c r="S106" s="753"/>
      <c r="T106" s="773" t="str">
        <f>IF(F94="ФЛ",АнкетаПоручФЛ6!U$17,"")</f>
        <v/>
      </c>
      <c r="U106" s="773"/>
      <c r="V106" s="780">
        <f>Анкета5!L25</f>
        <v>0</v>
      </c>
      <c r="W106" s="772"/>
      <c r="X106" s="781">
        <f>Анкета5!N25</f>
        <v>0</v>
      </c>
      <c r="Y106" s="782"/>
      <c r="Z106" s="142"/>
      <c r="AA106" s="143"/>
    </row>
    <row r="107" spans="1:39" s="1" customFormat="1" ht="24" customHeight="1" x14ac:dyDescent="0.25">
      <c r="A107" s="139"/>
      <c r="B107" s="722">
        <f t="shared" si="0"/>
        <v>0</v>
      </c>
      <c r="C107" s="722"/>
      <c r="D107" s="722"/>
      <c r="E107" s="722"/>
      <c r="F107" s="184" t="str">
        <f>IF(F95="ФЛ",АнкетаПоручФЛ7!N$17,"")</f>
        <v/>
      </c>
      <c r="G107" s="184" t="str">
        <f>IF(F95="ФЛ",АнкетаПоручФЛ7!P$17,"")</f>
        <v/>
      </c>
      <c r="H107" s="725" t="str">
        <f>IF(F95="ФЛ",АнкетаПоручФЛ7!G$27,"")</f>
        <v/>
      </c>
      <c r="I107" s="724"/>
      <c r="J107" s="724"/>
      <c r="K107" s="724"/>
      <c r="L107" s="724"/>
      <c r="M107" s="725" t="str">
        <f>IF(F95="ФЛ",АнкетаПоручФЛ7!G$27,"")</f>
        <v/>
      </c>
      <c r="N107" s="724"/>
      <c r="O107" s="724"/>
      <c r="P107" s="724"/>
      <c r="Q107" s="724"/>
      <c r="R107" s="753" t="str">
        <f>IF(F95="ФЛ",АнкетаПоручФЛ7!R$17,"")</f>
        <v/>
      </c>
      <c r="S107" s="753"/>
      <c r="T107" s="773" t="str">
        <f>IF(F95="ФЛ",АнкетаПоручФЛ7!U$17,"")</f>
        <v/>
      </c>
      <c r="U107" s="773"/>
      <c r="V107" s="780">
        <f>Анкета5!L26</f>
        <v>0</v>
      </c>
      <c r="W107" s="772"/>
      <c r="X107" s="781">
        <f>Анкета5!N26</f>
        <v>0</v>
      </c>
      <c r="Y107" s="782"/>
      <c r="Z107" s="142"/>
      <c r="AA107" s="143"/>
    </row>
    <row r="108" spans="1:39" s="1" customFormat="1" ht="24" customHeight="1" x14ac:dyDescent="0.25">
      <c r="A108" s="139"/>
      <c r="B108" s="722">
        <f t="shared" si="0"/>
        <v>0</v>
      </c>
      <c r="C108" s="722"/>
      <c r="D108" s="722"/>
      <c r="E108" s="722"/>
      <c r="F108" s="184" t="str">
        <f>IF(F96="ФЛ",АнкетаПоручФЛ8!N$17,"")</f>
        <v/>
      </c>
      <c r="G108" s="184" t="str">
        <f>IF(F96="ФЛ",АнкетаПоручФЛ8!P$17,"")</f>
        <v/>
      </c>
      <c r="H108" s="725" t="str">
        <f>IF(F96="ФЛ",АнкетаПоручФЛ8!G$27,"")</f>
        <v/>
      </c>
      <c r="I108" s="724"/>
      <c r="J108" s="724"/>
      <c r="K108" s="724"/>
      <c r="L108" s="724"/>
      <c r="M108" s="725" t="str">
        <f>IF(F96="ФЛ",АнкетаПоручФЛ8!G$27,"")</f>
        <v/>
      </c>
      <c r="N108" s="724"/>
      <c r="O108" s="724"/>
      <c r="P108" s="724"/>
      <c r="Q108" s="724"/>
      <c r="R108" s="753" t="str">
        <f>IF(F96="ФЛ",АнкетаПоручФЛ8!R$17,"")</f>
        <v/>
      </c>
      <c r="S108" s="753"/>
      <c r="T108" s="773" t="str">
        <f>IF(F96="ФЛ",АнкетаПоручФЛ8!U$17,"")</f>
        <v/>
      </c>
      <c r="U108" s="773"/>
      <c r="V108" s="780">
        <f>Анкета5!L27</f>
        <v>0</v>
      </c>
      <c r="W108" s="772"/>
      <c r="X108" s="781">
        <f>Анкета5!N27</f>
        <v>0</v>
      </c>
      <c r="Y108" s="782"/>
      <c r="Z108" s="142"/>
      <c r="AA108" s="143"/>
    </row>
    <row r="109" spans="1:39" s="1" customFormat="1" ht="24" customHeight="1" x14ac:dyDescent="0.25">
      <c r="A109" s="139"/>
      <c r="B109" s="722">
        <f t="shared" si="0"/>
        <v>0</v>
      </c>
      <c r="C109" s="722"/>
      <c r="D109" s="722"/>
      <c r="E109" s="722"/>
      <c r="F109" s="184" t="str">
        <f>IF(F97="ФЛ",АнкетаПоручФЛ9!N$17,"")</f>
        <v/>
      </c>
      <c r="G109" s="184" t="str">
        <f>IF(F97="ФЛ",АнкетаПоручФЛ9!P$17,"")</f>
        <v/>
      </c>
      <c r="H109" s="725" t="str">
        <f>IF(F97="ФЛ",АнкетаПоручФЛ9!G$27,"")</f>
        <v/>
      </c>
      <c r="I109" s="724"/>
      <c r="J109" s="724"/>
      <c r="K109" s="724"/>
      <c r="L109" s="724"/>
      <c r="M109" s="725" t="str">
        <f>IF(F97="ФЛ",АнкетаПоручФЛ9!G$27,"")</f>
        <v/>
      </c>
      <c r="N109" s="724"/>
      <c r="O109" s="724"/>
      <c r="P109" s="724"/>
      <c r="Q109" s="724"/>
      <c r="R109" s="753" t="str">
        <f>IF(F97="ФЛ",АнкетаПоручФЛ9!R$17,"")</f>
        <v/>
      </c>
      <c r="S109" s="753"/>
      <c r="T109" s="773" t="str">
        <f>IF(F97="ФЛ",АнкетаПоручФЛ9!U$17,"")</f>
        <v/>
      </c>
      <c r="U109" s="773"/>
      <c r="V109" s="780">
        <f>Анкета5!L28</f>
        <v>0</v>
      </c>
      <c r="W109" s="772"/>
      <c r="X109" s="781">
        <f>Анкета5!N28</f>
        <v>0</v>
      </c>
      <c r="Y109" s="782"/>
      <c r="Z109" s="142"/>
      <c r="AA109" s="143"/>
    </row>
    <row r="110" spans="1:39" s="1" customFormat="1" ht="24" customHeight="1" x14ac:dyDescent="0.25">
      <c r="A110" s="139"/>
      <c r="B110" s="722">
        <f t="shared" si="0"/>
        <v>0</v>
      </c>
      <c r="C110" s="722"/>
      <c r="D110" s="722"/>
      <c r="E110" s="722"/>
      <c r="F110" s="184" t="str">
        <f>IF(F98="ФЛ",АнкетаПоручФЛ10!N$17,"")</f>
        <v/>
      </c>
      <c r="G110" s="184" t="str">
        <f>IF(F98="ФЛ",АнкетаПоручФЛ10!P$17,"")</f>
        <v/>
      </c>
      <c r="H110" s="725" t="str">
        <f>IF(F98="ФЛ",АнкетаПоручФЛ10!G$27,"")</f>
        <v/>
      </c>
      <c r="I110" s="724"/>
      <c r="J110" s="724"/>
      <c r="K110" s="724"/>
      <c r="L110" s="724"/>
      <c r="M110" s="725" t="str">
        <f>IF(F98="ФЛ",АнкетаПоручФЛ10!G$27,"")</f>
        <v/>
      </c>
      <c r="N110" s="724"/>
      <c r="O110" s="724"/>
      <c r="P110" s="724"/>
      <c r="Q110" s="724"/>
      <c r="R110" s="753" t="str">
        <f>IF(F98="ФЛ",АнкетаПоручФЛ10!R$17,"")</f>
        <v/>
      </c>
      <c r="S110" s="753"/>
      <c r="T110" s="773" t="str">
        <f>IF(F98="ФЛ",АнкетаПоручФЛ10!U$17,"")</f>
        <v/>
      </c>
      <c r="U110" s="773"/>
      <c r="V110" s="780">
        <f>Анкета5!L29</f>
        <v>0</v>
      </c>
      <c r="W110" s="772"/>
      <c r="X110" s="781">
        <f>Анкета5!N29</f>
        <v>0</v>
      </c>
      <c r="Y110" s="782"/>
      <c r="Z110" s="142"/>
      <c r="AA110" s="143"/>
    </row>
    <row r="111" spans="1:39" ht="24" customHeight="1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698" t="s">
        <v>162</v>
      </c>
      <c r="W111" s="698"/>
      <c r="X111" s="754">
        <f>SUM(X101:Y110)</f>
        <v>0</v>
      </c>
      <c r="Y111" s="754"/>
      <c r="Z111" s="142"/>
      <c r="AA111" s="143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22.5" customHeight="1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42"/>
      <c r="AA112" s="143"/>
      <c r="AB112" s="1"/>
      <c r="AC112" s="1"/>
      <c r="AF112" s="1"/>
      <c r="AG112" s="1"/>
      <c r="AH112" s="1"/>
      <c r="AI112" s="1"/>
      <c r="AJ112" s="1"/>
      <c r="AK112" s="1"/>
      <c r="AL112" s="1"/>
      <c r="AM112" s="1"/>
    </row>
    <row r="113" spans="1:39" ht="14.25" customHeight="1" x14ac:dyDescent="0.25">
      <c r="A113" s="136"/>
      <c r="B113" s="700" t="s">
        <v>655</v>
      </c>
      <c r="C113" s="700"/>
      <c r="D113" s="700"/>
      <c r="E113" s="700"/>
      <c r="F113" s="700"/>
      <c r="G113" s="700"/>
      <c r="H113" s="700"/>
      <c r="I113" s="700"/>
      <c r="J113" s="700"/>
      <c r="K113" s="700"/>
      <c r="L113" s="700"/>
      <c r="M113" s="700"/>
      <c r="N113" s="700"/>
      <c r="O113" s="700"/>
      <c r="P113" s="700"/>
      <c r="Q113" s="700"/>
      <c r="R113" s="700"/>
      <c r="S113" s="700"/>
      <c r="T113" s="700"/>
      <c r="U113" s="700"/>
      <c r="V113" s="700"/>
      <c r="W113" s="700"/>
      <c r="X113" s="136"/>
      <c r="Y113" s="136"/>
      <c r="Z113" s="142"/>
      <c r="AA113" s="143"/>
      <c r="AL113" s="1"/>
      <c r="AM113" s="1"/>
    </row>
    <row r="114" spans="1:39" ht="14.25" customHeight="1" x14ac:dyDescent="0.25">
      <c r="A114" s="136"/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  <c r="L114" s="700"/>
      <c r="M114" s="700"/>
      <c r="N114" s="700"/>
      <c r="O114" s="700"/>
      <c r="P114" s="700"/>
      <c r="Q114" s="700"/>
      <c r="R114" s="700"/>
      <c r="S114" s="700"/>
      <c r="T114" s="700"/>
      <c r="U114" s="700"/>
      <c r="V114" s="700"/>
      <c r="W114" s="700"/>
      <c r="X114" s="136"/>
      <c r="Y114" s="136"/>
      <c r="Z114" s="142"/>
      <c r="AA114" s="143"/>
      <c r="AL114" s="1"/>
      <c r="AM114" s="1"/>
    </row>
    <row r="115" spans="1:39" ht="28.5" customHeight="1" x14ac:dyDescent="0.25">
      <c r="A115" s="139"/>
      <c r="B115" s="139"/>
      <c r="C115" s="139"/>
      <c r="D115" s="139"/>
      <c r="E115" s="139"/>
      <c r="F115" s="186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42"/>
      <c r="AA115" s="143"/>
      <c r="AL115" s="1"/>
      <c r="AM115" s="1"/>
    </row>
    <row r="116" spans="1:39" ht="44.25" customHeight="1" x14ac:dyDescent="0.25">
      <c r="A116" s="139"/>
      <c r="B116" s="757" t="s">
        <v>286</v>
      </c>
      <c r="C116" s="757"/>
      <c r="D116" s="757"/>
      <c r="E116" s="757"/>
      <c r="F116" s="187" t="s">
        <v>468</v>
      </c>
      <c r="G116" s="757" t="s">
        <v>285</v>
      </c>
      <c r="H116" s="728"/>
      <c r="I116" s="757" t="s">
        <v>288</v>
      </c>
      <c r="J116" s="728"/>
      <c r="K116" s="728"/>
      <c r="L116" s="728"/>
      <c r="M116" s="728"/>
      <c r="N116" s="728" t="s">
        <v>208</v>
      </c>
      <c r="O116" s="728"/>
      <c r="P116" s="757" t="s">
        <v>284</v>
      </c>
      <c r="Q116" s="728"/>
      <c r="R116" s="757" t="s">
        <v>478</v>
      </c>
      <c r="S116" s="728"/>
      <c r="T116" s="728" t="s">
        <v>209</v>
      </c>
      <c r="U116" s="728"/>
      <c r="V116" s="757" t="s">
        <v>283</v>
      </c>
      <c r="W116" s="757"/>
      <c r="X116" s="757"/>
      <c r="Y116" s="757"/>
      <c r="Z116" s="142"/>
      <c r="AA116" s="143"/>
      <c r="AL116" s="1"/>
      <c r="AM116" s="1"/>
    </row>
    <row r="117" spans="1:39" ht="33" customHeight="1" x14ac:dyDescent="0.25">
      <c r="A117" s="139"/>
      <c r="B117" s="788">
        <f>Анкета5!D46</f>
        <v>0</v>
      </c>
      <c r="C117" s="759"/>
      <c r="D117" s="759"/>
      <c r="E117" s="759"/>
      <c r="F117" s="188">
        <f>Анкета5!C46</f>
        <v>0</v>
      </c>
      <c r="G117" s="724">
        <f>IF(F117="ФЛ",АнкетаТретьеФЛ1!H$17,АнкетаТретьеЮЛ1!M$21)</f>
        <v>0</v>
      </c>
      <c r="H117" s="724"/>
      <c r="I117" s="759">
        <f>IF(F117="ФЛ",АнкетаТретьеФЛ1!J$17,АнкетаТретьеЮЛ1!M$22)</f>
        <v>0</v>
      </c>
      <c r="J117" s="789"/>
      <c r="K117" s="789"/>
      <c r="L117" s="789"/>
      <c r="M117" s="789"/>
      <c r="N117" s="727" t="str">
        <f>IF(F117="ФЛ",АнкетаТретьеФЛ1!G$22,"")</f>
        <v/>
      </c>
      <c r="O117" s="727"/>
      <c r="P117" s="727">
        <f>IF(F117="ФЛ",АнкетаТретьеФЛ1!G$23,АнкетаТретьеЮЛ1!M$19)</f>
        <v>0</v>
      </c>
      <c r="Q117" s="727"/>
      <c r="R117" s="727">
        <f>IF(F117="ФЛ",АнкетаТретьеФЛ1!G$24,АнкетаТретьеЮЛ1!M$20)</f>
        <v>0</v>
      </c>
      <c r="S117" s="727"/>
      <c r="T117" s="724" t="str">
        <f>IF(F117="ФЛ",АнкетаТретьеФЛ1!G$25,"")</f>
        <v/>
      </c>
      <c r="U117" s="724"/>
      <c r="V117" s="724" t="str">
        <f>IF(F117="ФЛ",АнкетаТретьеФЛ1!G$26,"")</f>
        <v/>
      </c>
      <c r="W117" s="724"/>
      <c r="X117" s="724"/>
      <c r="Y117" s="724"/>
      <c r="Z117" s="142"/>
      <c r="AA117" s="143"/>
      <c r="AL117" s="1"/>
      <c r="AM117" s="1"/>
    </row>
    <row r="118" spans="1:39" ht="22.5" customHeight="1" x14ac:dyDescent="0.25">
      <c r="A118" s="139"/>
      <c r="B118" s="788">
        <f>Анкета5!D47</f>
        <v>0</v>
      </c>
      <c r="C118" s="759"/>
      <c r="D118" s="759"/>
      <c r="E118" s="759"/>
      <c r="F118" s="188">
        <f>Анкета5!C47</f>
        <v>0</v>
      </c>
      <c r="G118" s="724">
        <f>IF(F118="ФЛ",АнкетаТретьеФЛ2!H$17,АнкетаТретьеЮЛ2!M$21)</f>
        <v>0</v>
      </c>
      <c r="H118" s="724"/>
      <c r="I118" s="759">
        <f>IF(F118="ФЛ",АнкетаТретьеФЛ2!J$17,АнкетаТретьеЮЛ2!M$22)</f>
        <v>0</v>
      </c>
      <c r="J118" s="789"/>
      <c r="K118" s="789"/>
      <c r="L118" s="789"/>
      <c r="M118" s="789"/>
      <c r="N118" s="727" t="str">
        <f>IF(F118="ФЛ",АнкетаТретьеФЛ2!G$22,"")</f>
        <v/>
      </c>
      <c r="O118" s="727"/>
      <c r="P118" s="727">
        <f>IF(F118="ФЛ",АнкетаТретьеФЛ2!G$23,АнкетаТретьеЮЛ2!M$19)</f>
        <v>0</v>
      </c>
      <c r="Q118" s="727"/>
      <c r="R118" s="727">
        <f>IF(F118="ФЛ",АнкетаТретьеФЛ1!G$24,АнкетаТретьеЮЛ1!M$20)</f>
        <v>0</v>
      </c>
      <c r="S118" s="727"/>
      <c r="T118" s="724" t="str">
        <f>IF(F118="ФЛ",АнкетаТретьеФЛ1!G$25,"")</f>
        <v/>
      </c>
      <c r="U118" s="724"/>
      <c r="V118" s="724" t="str">
        <f>IF(F118="ФЛ",АнкетаТретьеФЛ1!G$26,"")</f>
        <v/>
      </c>
      <c r="W118" s="724"/>
      <c r="X118" s="724"/>
      <c r="Y118" s="724"/>
      <c r="Z118" s="142"/>
      <c r="AA118" s="143"/>
      <c r="AL118" s="1"/>
      <c r="AM118" s="1"/>
    </row>
    <row r="119" spans="1:39" ht="22.5" customHeight="1" x14ac:dyDescent="0.25">
      <c r="A119" s="139"/>
      <c r="B119" s="788">
        <f>Анкета5!D48</f>
        <v>0</v>
      </c>
      <c r="C119" s="759"/>
      <c r="D119" s="759"/>
      <c r="E119" s="759"/>
      <c r="F119" s="188">
        <f>Анкета5!C48</f>
        <v>0</v>
      </c>
      <c r="G119" s="724">
        <f>IF(F119="ФЛ",АнкетаТретьеФЛ3!H$17,АнкетаТретьеЮЛ3!M$21)</f>
        <v>0</v>
      </c>
      <c r="H119" s="724"/>
      <c r="I119" s="759">
        <f>IF(F119="ФЛ",АнкетаТретьеФЛ3!J$17,АнкетаТретьеЮЛ3!M$22)</f>
        <v>0</v>
      </c>
      <c r="J119" s="789"/>
      <c r="K119" s="789"/>
      <c r="L119" s="789"/>
      <c r="M119" s="789"/>
      <c r="N119" s="727" t="str">
        <f>IF(F119="ФЛ",АнкетаТретьеФЛ3!G$22,"")</f>
        <v/>
      </c>
      <c r="O119" s="727"/>
      <c r="P119" s="727">
        <f>IF(F119="ФЛ",АнкетаТретьеФЛ3!G$23,АнкетаТретьеЮЛ3!M$19)</f>
        <v>0</v>
      </c>
      <c r="Q119" s="727"/>
      <c r="R119" s="727">
        <f>IF(F119="ФЛ",АнкетаТретьеФЛ1!G$24,АнкетаТретьеЮЛ1!M$20)</f>
        <v>0</v>
      </c>
      <c r="S119" s="727"/>
      <c r="T119" s="724" t="str">
        <f>IF(F119="ФЛ",АнкетаТретьеФЛ1!G$25,"")</f>
        <v/>
      </c>
      <c r="U119" s="724"/>
      <c r="V119" s="724" t="str">
        <f>IF(F119="ФЛ",АнкетаТретьеФЛ1!G$26,"")</f>
        <v/>
      </c>
      <c r="W119" s="724"/>
      <c r="X119" s="724"/>
      <c r="Y119" s="724"/>
      <c r="Z119" s="142"/>
      <c r="AA119" s="143"/>
      <c r="AB119" s="1"/>
    </row>
    <row r="120" spans="1:39" ht="22.5" customHeight="1" x14ac:dyDescent="0.25">
      <c r="A120" s="139"/>
      <c r="B120" s="788">
        <f>Анкета5!D49</f>
        <v>0</v>
      </c>
      <c r="C120" s="759"/>
      <c r="D120" s="759"/>
      <c r="E120" s="759"/>
      <c r="F120" s="188">
        <f>Анкета5!C49</f>
        <v>0</v>
      </c>
      <c r="G120" s="724">
        <f>IF(F120="ФЛ",АнкетаТретьеФЛ4!H$17,АнкетаТретьеЮЛ4!M$21)</f>
        <v>0</v>
      </c>
      <c r="H120" s="724"/>
      <c r="I120" s="759">
        <f>IF(F120="ФЛ",АнкетаТретьеФЛ4!J$17,АнкетаТретьеЮЛ4!M$22)</f>
        <v>0</v>
      </c>
      <c r="J120" s="789"/>
      <c r="K120" s="789"/>
      <c r="L120" s="789"/>
      <c r="M120" s="789"/>
      <c r="N120" s="727" t="str">
        <f>IF(F120="ФЛ",АнкетаТретьеФЛ4!G$22,"")</f>
        <v/>
      </c>
      <c r="O120" s="727"/>
      <c r="P120" s="727">
        <f>IF(F120="ФЛ",АнкетаТретьеФЛ4!G$23,АнкетаТретьеЮЛ4!M$19)</f>
        <v>0</v>
      </c>
      <c r="Q120" s="727"/>
      <c r="R120" s="727">
        <f>IF(F120="ФЛ",АнкетаТретьеФЛ1!G$24,АнкетаТретьеЮЛ1!M$20)</f>
        <v>0</v>
      </c>
      <c r="S120" s="727"/>
      <c r="T120" s="724" t="str">
        <f>IF(F120="ФЛ",АнкетаТретьеФЛ1!G$25,"")</f>
        <v/>
      </c>
      <c r="U120" s="724"/>
      <c r="V120" s="724" t="str">
        <f>IF(F120="ФЛ",АнкетаТретьеФЛ1!G$26,"")</f>
        <v/>
      </c>
      <c r="W120" s="724"/>
      <c r="X120" s="724"/>
      <c r="Y120" s="724"/>
      <c r="Z120" s="142"/>
      <c r="AA120" s="143"/>
      <c r="AB120" s="1"/>
    </row>
    <row r="121" spans="1:39" ht="22.5" customHeight="1" x14ac:dyDescent="0.25">
      <c r="A121" s="139"/>
      <c r="B121" s="788">
        <f>Анкета5!D50</f>
        <v>0</v>
      </c>
      <c r="C121" s="759"/>
      <c r="D121" s="759"/>
      <c r="E121" s="759"/>
      <c r="F121" s="188">
        <f>Анкета5!C50</f>
        <v>0</v>
      </c>
      <c r="G121" s="724">
        <f>IF(F121="ФЛ",АнкетаТретьеФЛ5!H$17,АнкетаТретьеЮЛ5!M$21)</f>
        <v>0</v>
      </c>
      <c r="H121" s="724"/>
      <c r="I121" s="759">
        <f>IF(F121="ФЛ",АнкетаТретьеФЛ5!J$17,АнкетаТретьеЮЛ5!M$22)</f>
        <v>0</v>
      </c>
      <c r="J121" s="789"/>
      <c r="K121" s="789"/>
      <c r="L121" s="789"/>
      <c r="M121" s="789"/>
      <c r="N121" s="727" t="str">
        <f>IF(F121="ФЛ",АнкетаТретьеФЛ5!G$22,"")</f>
        <v/>
      </c>
      <c r="O121" s="727"/>
      <c r="P121" s="727">
        <f>IF(F121="ФЛ",АнкетаТретьеФЛ5!G$23,АнкетаТретьеЮЛ5!M$19)</f>
        <v>0</v>
      </c>
      <c r="Q121" s="727"/>
      <c r="R121" s="727">
        <f>IF(F121="ФЛ",АнкетаТретьеФЛ1!G$24,АнкетаТретьеЮЛ1!M$20)</f>
        <v>0</v>
      </c>
      <c r="S121" s="727"/>
      <c r="T121" s="724" t="str">
        <f>IF(F121="ФЛ",АнкетаТретьеФЛ1!G$25,"")</f>
        <v/>
      </c>
      <c r="U121" s="724"/>
      <c r="V121" s="724" t="str">
        <f>IF(F121="ФЛ",АнкетаТретьеФЛ1!G$26,"")</f>
        <v/>
      </c>
      <c r="W121" s="724"/>
      <c r="X121" s="724"/>
      <c r="Y121" s="724"/>
      <c r="Z121" s="142"/>
      <c r="AA121" s="143"/>
      <c r="AB121" s="1"/>
    </row>
    <row r="122" spans="1:39" ht="22.5" customHeight="1" x14ac:dyDescent="0.25">
      <c r="A122" s="139"/>
      <c r="B122" s="139"/>
      <c r="C122" s="139"/>
      <c r="D122" s="139"/>
      <c r="E122" s="139"/>
      <c r="F122" s="721" t="s">
        <v>637</v>
      </c>
      <c r="G122" s="721"/>
      <c r="H122" s="721" t="s">
        <v>637</v>
      </c>
      <c r="I122" s="721"/>
      <c r="J122" s="139"/>
      <c r="K122" s="139"/>
      <c r="L122" s="139"/>
      <c r="M122" s="139"/>
      <c r="N122" s="139"/>
      <c r="O122" s="139"/>
      <c r="P122" s="721"/>
      <c r="Q122" s="721"/>
      <c r="R122" s="721"/>
      <c r="S122" s="721"/>
      <c r="T122" s="721"/>
      <c r="U122" s="721"/>
      <c r="V122" s="139"/>
      <c r="W122" s="139"/>
      <c r="X122" s="139"/>
      <c r="Y122" s="139"/>
      <c r="Z122" s="142"/>
      <c r="AA122" s="143"/>
      <c r="AB122" s="1"/>
      <c r="AC122" s="1"/>
      <c r="AD122" s="1"/>
      <c r="AE122" s="1"/>
      <c r="AF122" s="1"/>
    </row>
    <row r="123" spans="1:39" ht="44.25" customHeight="1" x14ac:dyDescent="0.25">
      <c r="A123" s="139"/>
      <c r="B123" s="703" t="s">
        <v>286</v>
      </c>
      <c r="C123" s="703"/>
      <c r="D123" s="703"/>
      <c r="E123" s="703"/>
      <c r="F123" s="703" t="s">
        <v>479</v>
      </c>
      <c r="G123" s="703"/>
      <c r="H123" s="702" t="s">
        <v>155</v>
      </c>
      <c r="I123" s="702"/>
      <c r="J123" s="703" t="s">
        <v>287</v>
      </c>
      <c r="K123" s="703"/>
      <c r="L123" s="703"/>
      <c r="M123" s="703"/>
      <c r="N123" s="703"/>
      <c r="O123" s="703"/>
      <c r="P123" s="702" t="s">
        <v>156</v>
      </c>
      <c r="Q123" s="702"/>
      <c r="R123" s="702" t="s">
        <v>157</v>
      </c>
      <c r="S123" s="702"/>
      <c r="T123" s="824" t="s">
        <v>82</v>
      </c>
      <c r="U123" s="824"/>
      <c r="V123" s="820" t="s">
        <v>158</v>
      </c>
      <c r="W123" s="821"/>
      <c r="X123" s="822" t="s">
        <v>159</v>
      </c>
      <c r="Y123" s="823"/>
      <c r="Z123" s="142"/>
      <c r="AA123" s="143"/>
      <c r="AB123" s="1"/>
      <c r="AC123" s="1"/>
      <c r="AD123" s="1"/>
      <c r="AE123" s="1"/>
      <c r="AF123" s="1"/>
    </row>
    <row r="124" spans="1:39" ht="22.5" customHeight="1" x14ac:dyDescent="0.25">
      <c r="A124" s="139"/>
      <c r="B124" s="790">
        <f>IF(B117&lt;&gt;"",B117,"")</f>
        <v>0</v>
      </c>
      <c r="C124" s="791"/>
      <c r="D124" s="791"/>
      <c r="E124" s="791"/>
      <c r="F124" s="772">
        <f>Анкета5!N46</f>
        <v>0</v>
      </c>
      <c r="G124" s="772"/>
      <c r="H124" s="772" t="str">
        <f>IF(F117="ФЛ",АнкетаТретьеФЛ1!N$17,"")</f>
        <v/>
      </c>
      <c r="I124" s="772"/>
      <c r="J124" s="772" t="str">
        <f>IF(F117="ФЛ",АнкетаТретьеФЛ1!G$27,"")</f>
        <v/>
      </c>
      <c r="K124" s="772"/>
      <c r="L124" s="772"/>
      <c r="M124" s="772"/>
      <c r="N124" s="772"/>
      <c r="O124" s="772"/>
      <c r="P124" s="753" t="str">
        <f>IF(F117="ФЛ",АнкетаТретьеФЛ1!P$17,"")</f>
        <v/>
      </c>
      <c r="Q124" s="753"/>
      <c r="R124" s="753" t="str">
        <f>IF(F117="ФЛ",АнкетаТретьеФЛ1!R$17,"")</f>
        <v/>
      </c>
      <c r="S124" s="753"/>
      <c r="T124" s="773" t="str">
        <f>IF(F117="ФЛ",АнкетаТретьеФЛ1!U$17,"")</f>
        <v/>
      </c>
      <c r="U124" s="773"/>
      <c r="V124" s="818"/>
      <c r="W124" s="819"/>
      <c r="X124" s="770"/>
      <c r="Y124" s="771"/>
      <c r="Z124" s="142"/>
      <c r="AA124" s="143"/>
      <c r="AB124" s="1"/>
      <c r="AC124" s="1"/>
      <c r="AD124" s="1"/>
      <c r="AE124" s="1"/>
      <c r="AF124" s="1"/>
    </row>
    <row r="125" spans="1:39" ht="22.5" customHeight="1" x14ac:dyDescent="0.25">
      <c r="A125" s="139"/>
      <c r="B125" s="786">
        <f>IF(B118&lt;&gt;"",B118,"")</f>
        <v>0</v>
      </c>
      <c r="C125" s="787"/>
      <c r="D125" s="787"/>
      <c r="E125" s="787"/>
      <c r="F125" s="772">
        <f>Анкета5!N47</f>
        <v>0</v>
      </c>
      <c r="G125" s="772"/>
      <c r="H125" s="772" t="str">
        <f>IF(F118="ФЛ",АнкетаТретьеФЛ1!N$17,"")</f>
        <v/>
      </c>
      <c r="I125" s="772"/>
      <c r="J125" s="772" t="str">
        <f>IF(F118="ФЛ",АнкетаТретьеФЛ1!G$27,"")</f>
        <v/>
      </c>
      <c r="K125" s="772"/>
      <c r="L125" s="772"/>
      <c r="M125" s="772"/>
      <c r="N125" s="772"/>
      <c r="O125" s="772"/>
      <c r="P125" s="753" t="str">
        <f>IF(F118="ФЛ",АнкетаТретьеФЛ1!P$17,"")</f>
        <v/>
      </c>
      <c r="Q125" s="753"/>
      <c r="R125" s="753" t="str">
        <f>IF(F118="ФЛ",АнкетаТретьеФЛ1!R$17,"")</f>
        <v/>
      </c>
      <c r="S125" s="753"/>
      <c r="T125" s="773" t="str">
        <f>IF(F118="ФЛ",АнкетаТретьеФЛ1!U$17,"")</f>
        <v/>
      </c>
      <c r="U125" s="773"/>
      <c r="V125" s="764"/>
      <c r="W125" s="765"/>
      <c r="X125" s="768"/>
      <c r="Y125" s="769"/>
      <c r="Z125" s="142"/>
      <c r="AA125" s="143"/>
      <c r="AB125" s="1"/>
      <c r="AC125" s="1"/>
      <c r="AD125" s="1"/>
      <c r="AE125" s="1"/>
      <c r="AF125" s="1"/>
    </row>
    <row r="126" spans="1:39" ht="22.5" customHeight="1" x14ac:dyDescent="0.25">
      <c r="A126" s="139"/>
      <c r="B126" s="786">
        <f>IF(B119&lt;&gt;"",B119,"")</f>
        <v>0</v>
      </c>
      <c r="C126" s="787"/>
      <c r="D126" s="787"/>
      <c r="E126" s="787"/>
      <c r="F126" s="772">
        <f>Анкета5!N48</f>
        <v>0</v>
      </c>
      <c r="G126" s="772"/>
      <c r="H126" s="772" t="str">
        <f>IF(F119="ФЛ",АнкетаТретьеФЛ1!N$17,"")</f>
        <v/>
      </c>
      <c r="I126" s="772"/>
      <c r="J126" s="772" t="str">
        <f>IF(F119="ФЛ",АнкетаТретьеФЛ1!G$27,"")</f>
        <v/>
      </c>
      <c r="K126" s="772"/>
      <c r="L126" s="772"/>
      <c r="M126" s="772"/>
      <c r="N126" s="772"/>
      <c r="O126" s="772"/>
      <c r="P126" s="753" t="str">
        <f>IF(F119="ФЛ",АнкетаТретьеФЛ1!P$17,"")</f>
        <v/>
      </c>
      <c r="Q126" s="753"/>
      <c r="R126" s="753" t="str">
        <f>IF(F119="ФЛ",АнкетаТретьеФЛ1!R$17,"")</f>
        <v/>
      </c>
      <c r="S126" s="753"/>
      <c r="T126" s="773" t="str">
        <f>IF(F119="ФЛ",АнкетаТретьеФЛ1!U$17,"")</f>
        <v/>
      </c>
      <c r="U126" s="773"/>
      <c r="V126" s="764"/>
      <c r="W126" s="765"/>
      <c r="X126" s="768"/>
      <c r="Y126" s="769"/>
      <c r="Z126" s="142"/>
      <c r="AA126" s="143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22.5" customHeight="1" x14ac:dyDescent="0.25">
      <c r="A127" s="139"/>
      <c r="B127" s="786">
        <f>IF(B120&lt;&gt;"",B120,"")</f>
        <v>0</v>
      </c>
      <c r="C127" s="787"/>
      <c r="D127" s="787"/>
      <c r="E127" s="787"/>
      <c r="F127" s="772">
        <f>Анкета5!N49</f>
        <v>0</v>
      </c>
      <c r="G127" s="772"/>
      <c r="H127" s="772" t="str">
        <f>IF(F120="ФЛ",АнкетаТретьеФЛ1!N$17,"")</f>
        <v/>
      </c>
      <c r="I127" s="772"/>
      <c r="J127" s="772" t="str">
        <f>IF(F120="ФЛ",АнкетаТретьеФЛ1!G$27,"")</f>
        <v/>
      </c>
      <c r="K127" s="772"/>
      <c r="L127" s="772"/>
      <c r="M127" s="772"/>
      <c r="N127" s="772"/>
      <c r="O127" s="772"/>
      <c r="P127" s="753" t="str">
        <f>IF(F120="ФЛ",АнкетаТретьеФЛ1!P$17,"")</f>
        <v/>
      </c>
      <c r="Q127" s="753"/>
      <c r="R127" s="753" t="str">
        <f>IF(F120="ФЛ",АнкетаТретьеФЛ1!R$17,"")</f>
        <v/>
      </c>
      <c r="S127" s="753"/>
      <c r="T127" s="773" t="str">
        <f>IF(F120="ФЛ",АнкетаТретьеФЛ1!U$17,"")</f>
        <v/>
      </c>
      <c r="U127" s="773"/>
      <c r="V127" s="767"/>
      <c r="W127" s="767"/>
      <c r="X127" s="766"/>
      <c r="Y127" s="766"/>
      <c r="Z127" s="142"/>
      <c r="AA127" s="143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22.5" customHeight="1" x14ac:dyDescent="0.25">
      <c r="A128" s="139"/>
      <c r="B128" s="786">
        <f>IF(B121&lt;&gt;"",B121,"")</f>
        <v>0</v>
      </c>
      <c r="C128" s="787"/>
      <c r="D128" s="787"/>
      <c r="E128" s="787"/>
      <c r="F128" s="772">
        <f>Анкета5!N50</f>
        <v>0</v>
      </c>
      <c r="G128" s="772"/>
      <c r="H128" s="772" t="str">
        <f>IF(F121="ФЛ",АнкетаТретьеФЛ1!N$17,"")</f>
        <v/>
      </c>
      <c r="I128" s="772"/>
      <c r="J128" s="772" t="str">
        <f>IF(F121="ФЛ",АнкетаТретьеФЛ1!G$27,"")</f>
        <v/>
      </c>
      <c r="K128" s="772"/>
      <c r="L128" s="772"/>
      <c r="M128" s="772"/>
      <c r="N128" s="772"/>
      <c r="O128" s="772"/>
      <c r="P128" s="753" t="str">
        <f>IF(F121="ФЛ",АнкетаТретьеФЛ1!P$17,"")</f>
        <v/>
      </c>
      <c r="Q128" s="753"/>
      <c r="R128" s="753" t="str">
        <f>IF(F121="ФЛ",АнкетаТретьеФЛ1!R$17,"")</f>
        <v/>
      </c>
      <c r="S128" s="753"/>
      <c r="T128" s="773" t="str">
        <f>IF(F121="ФЛ",АнкетаТретьеФЛ1!U$17,"")</f>
        <v/>
      </c>
      <c r="U128" s="773"/>
      <c r="V128" s="794"/>
      <c r="W128" s="794"/>
      <c r="X128" s="763"/>
      <c r="Y128" s="763"/>
      <c r="Z128" s="142"/>
      <c r="AA128" s="143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22.5" customHeigh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698" t="s">
        <v>162</v>
      </c>
      <c r="W129" s="698"/>
      <c r="X129" s="754">
        <f>SUM(X124:Y128)</f>
        <v>0</v>
      </c>
      <c r="Y129" s="754"/>
      <c r="Z129" s="142"/>
      <c r="AA129" s="143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22.5" customHeight="1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42"/>
      <c r="AA130" s="143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 x14ac:dyDescent="0.25">
      <c r="A131" s="136"/>
      <c r="B131" s="700" t="s">
        <v>407</v>
      </c>
      <c r="C131" s="700"/>
      <c r="D131" s="700"/>
      <c r="E131" s="700"/>
      <c r="F131" s="700"/>
      <c r="G131" s="700"/>
      <c r="H131" s="700"/>
      <c r="I131" s="700"/>
      <c r="J131" s="700"/>
      <c r="K131" s="700"/>
      <c r="L131" s="700"/>
      <c r="M131" s="700"/>
      <c r="N131" s="700"/>
      <c r="O131" s="700"/>
      <c r="P131" s="700"/>
      <c r="Q131" s="700"/>
      <c r="R131" s="700"/>
      <c r="S131" s="700"/>
      <c r="T131" s="700"/>
      <c r="U131" s="700"/>
      <c r="V131" s="700"/>
      <c r="W131" s="700"/>
      <c r="X131" s="700"/>
      <c r="Y131" s="136"/>
      <c r="Z131" s="142"/>
      <c r="AA131" s="143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 x14ac:dyDescent="0.25">
      <c r="A132" s="136"/>
      <c r="B132" s="700"/>
      <c r="C132" s="700"/>
      <c r="D132" s="700"/>
      <c r="E132" s="700"/>
      <c r="F132" s="700"/>
      <c r="G132" s="700"/>
      <c r="H132" s="700"/>
      <c r="I132" s="700"/>
      <c r="J132" s="700"/>
      <c r="K132" s="700"/>
      <c r="L132" s="700"/>
      <c r="M132" s="700"/>
      <c r="N132" s="700"/>
      <c r="O132" s="700"/>
      <c r="P132" s="700"/>
      <c r="Q132" s="700"/>
      <c r="R132" s="700"/>
      <c r="S132" s="700"/>
      <c r="T132" s="700"/>
      <c r="U132" s="700"/>
      <c r="V132" s="700"/>
      <c r="W132" s="700"/>
      <c r="X132" s="700"/>
      <c r="Y132" s="136"/>
      <c r="Z132" s="142"/>
      <c r="AA132" s="143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21" customHeight="1" x14ac:dyDescent="0.3">
      <c r="A133" s="159"/>
      <c r="B133" s="762"/>
      <c r="C133" s="762"/>
      <c r="D133" s="762"/>
      <c r="E133" s="762"/>
      <c r="F133" s="762"/>
      <c r="G133" s="762"/>
      <c r="H133" s="762"/>
      <c r="I133" s="762"/>
      <c r="J133" s="178"/>
      <c r="K133" s="139"/>
      <c r="L133" s="149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2"/>
      <c r="AA133" s="143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60.75" customHeight="1" x14ac:dyDescent="0.25">
      <c r="A134" s="159"/>
      <c r="B134" s="703" t="s">
        <v>475</v>
      </c>
      <c r="C134" s="703"/>
      <c r="D134" s="703"/>
      <c r="E134" s="703"/>
      <c r="F134" s="703" t="s">
        <v>394</v>
      </c>
      <c r="G134" s="703"/>
      <c r="H134" s="703"/>
      <c r="I134" s="703"/>
      <c r="J134" s="703" t="s">
        <v>410</v>
      </c>
      <c r="K134" s="703"/>
      <c r="L134" s="703"/>
      <c r="M134" s="703"/>
      <c r="N134" s="703"/>
      <c r="O134" s="703"/>
      <c r="P134" s="757" t="s">
        <v>408</v>
      </c>
      <c r="Q134" s="757"/>
      <c r="R134" s="757"/>
      <c r="S134" s="757"/>
      <c r="T134" s="757"/>
      <c r="U134" s="757"/>
      <c r="V134" s="757"/>
      <c r="W134" s="757" t="s">
        <v>409</v>
      </c>
      <c r="X134" s="757"/>
      <c r="Y134" s="757"/>
      <c r="Z134" s="142"/>
      <c r="AA134" s="143"/>
      <c r="AG134" s="1"/>
      <c r="AH134" s="1"/>
      <c r="AI134" s="1"/>
      <c r="AJ134" s="1"/>
      <c r="AK134" s="1"/>
      <c r="AL134" s="1"/>
      <c r="AM134" s="1"/>
    </row>
    <row r="135" spans="1:39" ht="27" customHeight="1" x14ac:dyDescent="0.25">
      <c r="A135" s="159"/>
      <c r="B135" s="755">
        <f>Анкета8!B9</f>
        <v>0</v>
      </c>
      <c r="C135" s="756"/>
      <c r="D135" s="756"/>
      <c r="E135" s="756"/>
      <c r="F135" s="756" t="str">
        <f>IF(Анкета1!M15&lt;&gt;"Да","Без залога",Анкета8!F9)</f>
        <v>Без залога</v>
      </c>
      <c r="G135" s="756"/>
      <c r="H135" s="756"/>
      <c r="I135" s="756"/>
      <c r="J135" s="660" t="str">
        <f>IFERROR(VLOOKUP(F135,ВыпадающиеСписки!A149:J159,10,FALSE),"Сначала выберите тип обеспечения!")</f>
        <v>Не требуется</v>
      </c>
      <c r="K135" s="661"/>
      <c r="L135" s="661"/>
      <c r="M135" s="661"/>
      <c r="N135" s="661"/>
      <c r="O135" s="661"/>
      <c r="P135" s="760">
        <f>Анкета8!T9</f>
        <v>0</v>
      </c>
      <c r="Q135" s="761"/>
      <c r="R135" s="761"/>
      <c r="S135" s="761"/>
      <c r="T135" s="761"/>
      <c r="U135" s="761"/>
      <c r="V135" s="761"/>
      <c r="W135" s="758">
        <f>Анкета8!AA9</f>
        <v>0</v>
      </c>
      <c r="X135" s="759"/>
      <c r="Y135" s="759"/>
      <c r="Z135" s="142"/>
      <c r="AA135" s="143"/>
      <c r="AB135" s="104"/>
      <c r="AG135" s="1"/>
      <c r="AH135" s="1"/>
      <c r="AI135" s="1"/>
      <c r="AJ135" s="1"/>
      <c r="AK135" s="1"/>
      <c r="AL135" s="1"/>
      <c r="AM135" s="1"/>
    </row>
    <row r="136" spans="1:39" ht="27" customHeight="1" x14ac:dyDescent="0.25">
      <c r="A136" s="159"/>
      <c r="B136" s="755">
        <f>Анкета8!B10</f>
        <v>0</v>
      </c>
      <c r="C136" s="756"/>
      <c r="D136" s="756"/>
      <c r="E136" s="756"/>
      <c r="F136" s="755">
        <f>Анкета8!F10</f>
        <v>0</v>
      </c>
      <c r="G136" s="756"/>
      <c r="H136" s="756"/>
      <c r="I136" s="756"/>
      <c r="J136" s="660" t="str">
        <f>IFERROR(VLOOKUP(F136,ВыпадающиеСписки!A150:J160,10,FALSE),"Сначала выберите тип обеспечения!")</f>
        <v>Сначала выберите тип обеспечения!</v>
      </c>
      <c r="K136" s="661"/>
      <c r="L136" s="661"/>
      <c r="M136" s="661"/>
      <c r="N136" s="661"/>
      <c r="O136" s="661"/>
      <c r="P136" s="760">
        <f>Анкета8!T10</f>
        <v>0</v>
      </c>
      <c r="Q136" s="761"/>
      <c r="R136" s="761"/>
      <c r="S136" s="761"/>
      <c r="T136" s="761"/>
      <c r="U136" s="761"/>
      <c r="V136" s="761"/>
      <c r="W136" s="758">
        <f>Анкета8!AA10</f>
        <v>0</v>
      </c>
      <c r="X136" s="759"/>
      <c r="Y136" s="759"/>
      <c r="Z136" s="142"/>
      <c r="AA136" s="143"/>
      <c r="AG136" s="1"/>
      <c r="AH136" s="1"/>
      <c r="AI136" s="1"/>
      <c r="AJ136" s="1"/>
      <c r="AK136" s="1"/>
      <c r="AL136" s="1"/>
      <c r="AM136" s="1"/>
    </row>
    <row r="137" spans="1:39" ht="27" customHeight="1" x14ac:dyDescent="0.25">
      <c r="A137" s="159"/>
      <c r="B137" s="755">
        <f>Анкета8!B11</f>
        <v>0</v>
      </c>
      <c r="C137" s="756"/>
      <c r="D137" s="756"/>
      <c r="E137" s="756"/>
      <c r="F137" s="755">
        <f>Анкета8!F11</f>
        <v>0</v>
      </c>
      <c r="G137" s="756"/>
      <c r="H137" s="756"/>
      <c r="I137" s="756"/>
      <c r="J137" s="660" t="str">
        <f>IFERROR(VLOOKUP(F137,ВыпадающиеСписки!A151:J161,10,FALSE),"Сначала выберите тип обеспечения!")</f>
        <v>Сначала выберите тип обеспечения!</v>
      </c>
      <c r="K137" s="661"/>
      <c r="L137" s="661"/>
      <c r="M137" s="661"/>
      <c r="N137" s="661"/>
      <c r="O137" s="661"/>
      <c r="P137" s="760">
        <f>Анкета8!T11</f>
        <v>0</v>
      </c>
      <c r="Q137" s="761"/>
      <c r="R137" s="761"/>
      <c r="S137" s="761"/>
      <c r="T137" s="761"/>
      <c r="U137" s="761"/>
      <c r="V137" s="761"/>
      <c r="W137" s="758">
        <f>Анкета8!AA11</f>
        <v>0</v>
      </c>
      <c r="X137" s="759"/>
      <c r="Y137" s="759"/>
      <c r="Z137" s="142"/>
      <c r="AA137" s="143"/>
      <c r="AG137" s="1"/>
      <c r="AH137" s="1"/>
      <c r="AI137" s="1"/>
      <c r="AJ137" s="1"/>
      <c r="AK137" s="1"/>
      <c r="AL137" s="1"/>
      <c r="AM137" s="1"/>
    </row>
    <row r="138" spans="1:39" ht="27" customHeight="1" x14ac:dyDescent="0.25">
      <c r="A138" s="159"/>
      <c r="B138" s="755">
        <f>Анкета8!B12</f>
        <v>0</v>
      </c>
      <c r="C138" s="756"/>
      <c r="D138" s="756"/>
      <c r="E138" s="756"/>
      <c r="F138" s="755">
        <f>Анкета8!F12</f>
        <v>0</v>
      </c>
      <c r="G138" s="756"/>
      <c r="H138" s="756"/>
      <c r="I138" s="756"/>
      <c r="J138" s="660" t="str">
        <f>IFERROR(VLOOKUP(F138,ВыпадающиеСписки!A152:J162,10,FALSE),"Сначала выберите тип обеспечения!")</f>
        <v>Сначала выберите тип обеспечения!</v>
      </c>
      <c r="K138" s="661"/>
      <c r="L138" s="661"/>
      <c r="M138" s="661"/>
      <c r="N138" s="661"/>
      <c r="O138" s="661"/>
      <c r="P138" s="760">
        <f>Анкета8!T12</f>
        <v>0</v>
      </c>
      <c r="Q138" s="761"/>
      <c r="R138" s="761"/>
      <c r="S138" s="761"/>
      <c r="T138" s="761"/>
      <c r="U138" s="761"/>
      <c r="V138" s="761"/>
      <c r="W138" s="758">
        <f>Анкета8!AA12</f>
        <v>0</v>
      </c>
      <c r="X138" s="759"/>
      <c r="Y138" s="759"/>
      <c r="Z138" s="142"/>
      <c r="AA138" s="143"/>
      <c r="AG138" s="1"/>
      <c r="AH138" s="1"/>
      <c r="AI138" s="1"/>
      <c r="AJ138" s="1"/>
      <c r="AK138" s="1"/>
      <c r="AL138" s="1"/>
      <c r="AM138" s="1"/>
    </row>
    <row r="139" spans="1:39" ht="27" customHeight="1" x14ac:dyDescent="0.25">
      <c r="A139" s="159"/>
      <c r="B139" s="755">
        <f>Анкета8!B13</f>
        <v>0</v>
      </c>
      <c r="C139" s="756"/>
      <c r="D139" s="756"/>
      <c r="E139" s="756"/>
      <c r="F139" s="755">
        <f>Анкета8!F13</f>
        <v>0</v>
      </c>
      <c r="G139" s="756"/>
      <c r="H139" s="756"/>
      <c r="I139" s="756"/>
      <c r="J139" s="660" t="str">
        <f>IFERROR(VLOOKUP(F139,ВыпадающиеСписки!A153:J163,10,FALSE),"Сначала выберите тип обеспечения!")</f>
        <v>Сначала выберите тип обеспечения!</v>
      </c>
      <c r="K139" s="661"/>
      <c r="L139" s="661"/>
      <c r="M139" s="661"/>
      <c r="N139" s="661"/>
      <c r="O139" s="661"/>
      <c r="P139" s="760">
        <f>Анкета8!T13</f>
        <v>0</v>
      </c>
      <c r="Q139" s="761"/>
      <c r="R139" s="761"/>
      <c r="S139" s="761"/>
      <c r="T139" s="761"/>
      <c r="U139" s="761"/>
      <c r="V139" s="761"/>
      <c r="W139" s="758">
        <f>Анкета8!AA13</f>
        <v>0</v>
      </c>
      <c r="X139" s="759"/>
      <c r="Y139" s="759"/>
      <c r="Z139" s="142"/>
      <c r="AA139" s="143"/>
      <c r="AG139" s="1"/>
      <c r="AH139" s="1"/>
      <c r="AI139" s="1"/>
      <c r="AJ139" s="1"/>
      <c r="AK139" s="1"/>
      <c r="AL139" s="1"/>
      <c r="AM139" s="1"/>
    </row>
    <row r="140" spans="1:39" ht="27" customHeight="1" x14ac:dyDescent="0.25">
      <c r="A140" s="159"/>
      <c r="B140" s="755">
        <f>Анкета8!B14</f>
        <v>0</v>
      </c>
      <c r="C140" s="756"/>
      <c r="D140" s="756"/>
      <c r="E140" s="756"/>
      <c r="F140" s="755">
        <f>Анкета8!F14</f>
        <v>0</v>
      </c>
      <c r="G140" s="756"/>
      <c r="H140" s="756"/>
      <c r="I140" s="756"/>
      <c r="J140" s="660" t="str">
        <f>IFERROR(VLOOKUP(F140,ВыпадающиеСписки!A154:J164,10,FALSE),"Сначала выберите тип обеспечения!")</f>
        <v>Сначала выберите тип обеспечения!</v>
      </c>
      <c r="K140" s="661"/>
      <c r="L140" s="661"/>
      <c r="M140" s="661"/>
      <c r="N140" s="661"/>
      <c r="O140" s="661"/>
      <c r="P140" s="760">
        <f>Анкета8!T14</f>
        <v>0</v>
      </c>
      <c r="Q140" s="761"/>
      <c r="R140" s="761"/>
      <c r="S140" s="761"/>
      <c r="T140" s="761"/>
      <c r="U140" s="761"/>
      <c r="V140" s="761"/>
      <c r="W140" s="758">
        <f>Анкета8!AA14</f>
        <v>0</v>
      </c>
      <c r="X140" s="759"/>
      <c r="Y140" s="759"/>
      <c r="Z140" s="142"/>
      <c r="AA140" s="143"/>
      <c r="AG140" s="1"/>
      <c r="AH140" s="1"/>
      <c r="AI140" s="1"/>
      <c r="AJ140" s="1"/>
      <c r="AK140" s="1"/>
      <c r="AL140" s="1"/>
      <c r="AM140" s="1"/>
    </row>
    <row r="141" spans="1:39" ht="27" customHeight="1" x14ac:dyDescent="0.25">
      <c r="A141" s="159"/>
      <c r="B141" s="755">
        <f>Анкета8!B15</f>
        <v>0</v>
      </c>
      <c r="C141" s="756"/>
      <c r="D141" s="756"/>
      <c r="E141" s="756"/>
      <c r="F141" s="755">
        <f>Анкета8!F15</f>
        <v>0</v>
      </c>
      <c r="G141" s="756"/>
      <c r="H141" s="756"/>
      <c r="I141" s="756"/>
      <c r="J141" s="660" t="str">
        <f>IFERROR(VLOOKUP(F141,ВыпадающиеСписки!A155:J165,10,FALSE),"Сначала выберите тип обеспечения!")</f>
        <v>Сначала выберите тип обеспечения!</v>
      </c>
      <c r="K141" s="661"/>
      <c r="L141" s="661"/>
      <c r="M141" s="661"/>
      <c r="N141" s="661"/>
      <c r="O141" s="661"/>
      <c r="P141" s="760">
        <f>Анкета8!T15</f>
        <v>0</v>
      </c>
      <c r="Q141" s="761"/>
      <c r="R141" s="761"/>
      <c r="S141" s="761"/>
      <c r="T141" s="761"/>
      <c r="U141" s="761"/>
      <c r="V141" s="761"/>
      <c r="W141" s="758">
        <f>Анкета8!AA15</f>
        <v>0</v>
      </c>
      <c r="X141" s="759"/>
      <c r="Y141" s="759"/>
      <c r="Z141" s="142"/>
      <c r="AA141" s="143"/>
      <c r="AG141" s="1"/>
      <c r="AH141" s="1"/>
      <c r="AI141" s="1"/>
      <c r="AJ141" s="1"/>
      <c r="AK141" s="1"/>
      <c r="AL141" s="1"/>
      <c r="AM141" s="1"/>
    </row>
    <row r="142" spans="1:39" ht="27" customHeight="1" x14ac:dyDescent="0.25">
      <c r="A142" s="159"/>
      <c r="B142" s="755">
        <f>Анкета8!B16</f>
        <v>0</v>
      </c>
      <c r="C142" s="756"/>
      <c r="D142" s="756"/>
      <c r="E142" s="756"/>
      <c r="F142" s="755">
        <f>Анкета8!F16</f>
        <v>0</v>
      </c>
      <c r="G142" s="756"/>
      <c r="H142" s="756"/>
      <c r="I142" s="756"/>
      <c r="J142" s="660" t="str">
        <f>IFERROR(VLOOKUP(F142,ВыпадающиеСписки!A156:J166,10,FALSE),"Сначала выберите тип обеспечения!")</f>
        <v>Сначала выберите тип обеспечения!</v>
      </c>
      <c r="K142" s="661"/>
      <c r="L142" s="661"/>
      <c r="M142" s="661"/>
      <c r="N142" s="661"/>
      <c r="O142" s="661"/>
      <c r="P142" s="760">
        <f>Анкета8!T16</f>
        <v>0</v>
      </c>
      <c r="Q142" s="761"/>
      <c r="R142" s="761"/>
      <c r="S142" s="761"/>
      <c r="T142" s="761"/>
      <c r="U142" s="761"/>
      <c r="V142" s="761"/>
      <c r="W142" s="758">
        <f>Анкета8!AA16</f>
        <v>0</v>
      </c>
      <c r="X142" s="759"/>
      <c r="Y142" s="759"/>
      <c r="Z142" s="142"/>
      <c r="AA142" s="143"/>
      <c r="AG142" s="1"/>
      <c r="AH142" s="1"/>
      <c r="AI142" s="1"/>
      <c r="AJ142" s="1"/>
      <c r="AK142" s="1"/>
      <c r="AL142" s="1"/>
      <c r="AM142" s="1"/>
    </row>
    <row r="143" spans="1:39" ht="27" customHeight="1" x14ac:dyDescent="0.25">
      <c r="A143" s="159"/>
      <c r="B143" s="755">
        <f>Анкета8!B17</f>
        <v>0</v>
      </c>
      <c r="C143" s="756"/>
      <c r="D143" s="756"/>
      <c r="E143" s="756"/>
      <c r="F143" s="755">
        <f>Анкета8!F17</f>
        <v>0</v>
      </c>
      <c r="G143" s="756"/>
      <c r="H143" s="756"/>
      <c r="I143" s="756"/>
      <c r="J143" s="660" t="str">
        <f>IFERROR(VLOOKUP(F143,ВыпадающиеСписки!A157:J167,10,FALSE),"Сначала выберите тип обеспечения!")</f>
        <v>Сначала выберите тип обеспечения!</v>
      </c>
      <c r="K143" s="661"/>
      <c r="L143" s="661"/>
      <c r="M143" s="661"/>
      <c r="N143" s="661"/>
      <c r="O143" s="661"/>
      <c r="P143" s="760">
        <f>Анкета8!T17</f>
        <v>0</v>
      </c>
      <c r="Q143" s="761"/>
      <c r="R143" s="761"/>
      <c r="S143" s="761"/>
      <c r="T143" s="761"/>
      <c r="U143" s="761"/>
      <c r="V143" s="761"/>
      <c r="W143" s="758">
        <f>Анкета8!AA17</f>
        <v>0</v>
      </c>
      <c r="X143" s="759"/>
      <c r="Y143" s="759"/>
      <c r="Z143" s="142"/>
      <c r="AA143" s="143"/>
      <c r="AG143" s="1"/>
      <c r="AH143" s="1"/>
      <c r="AI143" s="1"/>
      <c r="AJ143" s="1"/>
      <c r="AK143" s="1"/>
      <c r="AL143" s="1"/>
      <c r="AM143" s="1"/>
    </row>
    <row r="144" spans="1:39" ht="21" customHeight="1" x14ac:dyDescent="0.3">
      <c r="A144" s="159"/>
      <c r="B144" s="176"/>
      <c r="C144" s="177"/>
      <c r="D144" s="177"/>
      <c r="E144" s="177"/>
      <c r="F144" s="177"/>
      <c r="G144" s="177"/>
      <c r="H144" s="177"/>
      <c r="I144" s="177"/>
      <c r="J144" s="178"/>
      <c r="K144" s="139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42"/>
      <c r="AA144" s="143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27" s="1" customFormat="1" ht="21" customHeight="1" x14ac:dyDescent="0.25">
      <c r="A145" s="136"/>
      <c r="B145" s="700" t="s">
        <v>393</v>
      </c>
      <c r="C145" s="700"/>
      <c r="D145" s="700"/>
      <c r="E145" s="700"/>
      <c r="F145" s="700"/>
      <c r="G145" s="700"/>
      <c r="H145" s="700"/>
      <c r="I145" s="700"/>
      <c r="J145" s="700"/>
      <c r="K145" s="700"/>
      <c r="L145" s="700"/>
      <c r="M145" s="700"/>
      <c r="N145" s="700"/>
      <c r="O145" s="700"/>
      <c r="P145" s="700"/>
      <c r="Q145" s="700"/>
      <c r="R145" s="700"/>
      <c r="S145" s="700"/>
      <c r="T145" s="700"/>
      <c r="U145" s="700"/>
      <c r="V145" s="700"/>
      <c r="W145" s="700"/>
      <c r="X145" s="700"/>
      <c r="Y145" s="136"/>
      <c r="Z145" s="142"/>
      <c r="AA145" s="143"/>
    </row>
    <row r="146" spans="1:27" s="1" customFormat="1" ht="21" customHeight="1" x14ac:dyDescent="0.25">
      <c r="A146" s="136"/>
      <c r="B146" s="700"/>
      <c r="C146" s="700"/>
      <c r="D146" s="700"/>
      <c r="E146" s="700"/>
      <c r="F146" s="700"/>
      <c r="G146" s="700"/>
      <c r="H146" s="700"/>
      <c r="I146" s="700"/>
      <c r="J146" s="700"/>
      <c r="K146" s="700"/>
      <c r="L146" s="700"/>
      <c r="M146" s="700"/>
      <c r="N146" s="700"/>
      <c r="O146" s="700"/>
      <c r="P146" s="700"/>
      <c r="Q146" s="700"/>
      <c r="R146" s="700"/>
      <c r="S146" s="700"/>
      <c r="T146" s="700"/>
      <c r="U146" s="700"/>
      <c r="V146" s="700"/>
      <c r="W146" s="700"/>
      <c r="X146" s="700"/>
      <c r="Y146" s="136"/>
      <c r="Z146" s="142"/>
      <c r="AA146" s="143"/>
    </row>
    <row r="147" spans="1:27" s="1" customFormat="1" ht="21" customHeight="1" x14ac:dyDescent="0.25">
      <c r="A147" s="159"/>
      <c r="B147" s="762"/>
      <c r="C147" s="762"/>
      <c r="D147" s="762"/>
      <c r="E147" s="762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42"/>
      <c r="AA147" s="143"/>
    </row>
    <row r="148" spans="1:27" s="1" customFormat="1" ht="32.25" customHeight="1" x14ac:dyDescent="0.25">
      <c r="A148" s="159"/>
      <c r="B148" s="703" t="s">
        <v>394</v>
      </c>
      <c r="C148" s="703"/>
      <c r="D148" s="703"/>
      <c r="E148" s="703"/>
      <c r="F148" s="703" t="s">
        <v>395</v>
      </c>
      <c r="G148" s="703"/>
      <c r="H148" s="703"/>
      <c r="I148" s="703"/>
      <c r="J148" s="703"/>
      <c r="K148" s="703"/>
      <c r="L148" s="703"/>
      <c r="M148" s="703"/>
      <c r="N148" s="703"/>
      <c r="O148" s="703" t="s">
        <v>396</v>
      </c>
      <c r="P148" s="703"/>
      <c r="Q148" s="703"/>
      <c r="R148" s="703"/>
      <c r="S148" s="703"/>
      <c r="T148" s="703" t="s">
        <v>397</v>
      </c>
      <c r="U148" s="703"/>
      <c r="V148" s="703"/>
      <c r="W148" s="703" t="s">
        <v>406</v>
      </c>
      <c r="X148" s="703"/>
      <c r="Y148" s="703"/>
      <c r="Z148" s="142"/>
      <c r="AA148" s="143"/>
    </row>
    <row r="149" spans="1:27" s="1" customFormat="1" ht="21" customHeight="1" x14ac:dyDescent="0.25">
      <c r="A149" s="139"/>
      <c r="B149" s="729">
        <f>Анкета7!B9</f>
        <v>0</v>
      </c>
      <c r="C149" s="730"/>
      <c r="D149" s="730"/>
      <c r="E149" s="730"/>
      <c r="F149" s="795">
        <f>Анкета7!F9</f>
        <v>0</v>
      </c>
      <c r="G149" s="796"/>
      <c r="H149" s="796"/>
      <c r="I149" s="796"/>
      <c r="J149" s="796"/>
      <c r="K149" s="796"/>
      <c r="L149" s="796"/>
      <c r="M149" s="796"/>
      <c r="N149" s="796"/>
      <c r="O149" s="921">
        <f>Анкета7!O9</f>
        <v>0</v>
      </c>
      <c r="P149" s="793"/>
      <c r="Q149" s="793"/>
      <c r="R149" s="793"/>
      <c r="S149" s="793"/>
      <c r="T149" s="797">
        <f>Анкета7!T9</f>
        <v>0</v>
      </c>
      <c r="U149" s="730"/>
      <c r="V149" s="730"/>
      <c r="W149" s="797">
        <f>Анкета7!W9</f>
        <v>0</v>
      </c>
      <c r="X149" s="730"/>
      <c r="Y149" s="730"/>
      <c r="Z149" s="142"/>
      <c r="AA149" s="143"/>
    </row>
    <row r="150" spans="1:27" s="1" customFormat="1" ht="21" customHeight="1" x14ac:dyDescent="0.25">
      <c r="A150" s="139"/>
      <c r="B150" s="729">
        <f>Анкета7!B10</f>
        <v>0</v>
      </c>
      <c r="C150" s="730"/>
      <c r="D150" s="730"/>
      <c r="E150" s="730"/>
      <c r="F150" s="795">
        <f>Анкета7!F10</f>
        <v>0</v>
      </c>
      <c r="G150" s="796"/>
      <c r="H150" s="796"/>
      <c r="I150" s="796"/>
      <c r="J150" s="796"/>
      <c r="K150" s="796"/>
      <c r="L150" s="796"/>
      <c r="M150" s="796"/>
      <c r="N150" s="796"/>
      <c r="O150" s="921">
        <f>Анкета7!O10</f>
        <v>0</v>
      </c>
      <c r="P150" s="793"/>
      <c r="Q150" s="793"/>
      <c r="R150" s="793"/>
      <c r="S150" s="793"/>
      <c r="T150" s="797">
        <f>Анкета7!T10</f>
        <v>0</v>
      </c>
      <c r="U150" s="730"/>
      <c r="V150" s="730"/>
      <c r="W150" s="797">
        <f>Анкета7!W10</f>
        <v>0</v>
      </c>
      <c r="X150" s="730"/>
      <c r="Y150" s="730"/>
      <c r="Z150" s="142"/>
      <c r="AA150" s="143"/>
    </row>
    <row r="151" spans="1:27" s="1" customFormat="1" ht="21" customHeight="1" x14ac:dyDescent="0.25">
      <c r="A151" s="139"/>
      <c r="B151" s="729">
        <f>Анкета7!B11</f>
        <v>0</v>
      </c>
      <c r="C151" s="730"/>
      <c r="D151" s="730"/>
      <c r="E151" s="730"/>
      <c r="F151" s="795">
        <f>Анкета7!F11</f>
        <v>0</v>
      </c>
      <c r="G151" s="796"/>
      <c r="H151" s="796"/>
      <c r="I151" s="796"/>
      <c r="J151" s="796"/>
      <c r="K151" s="796"/>
      <c r="L151" s="796"/>
      <c r="M151" s="796"/>
      <c r="N151" s="796"/>
      <c r="O151" s="921">
        <f>Анкета7!O11</f>
        <v>0</v>
      </c>
      <c r="P151" s="793"/>
      <c r="Q151" s="793"/>
      <c r="R151" s="793"/>
      <c r="S151" s="793"/>
      <c r="T151" s="797">
        <f>Анкета7!T11</f>
        <v>0</v>
      </c>
      <c r="U151" s="730"/>
      <c r="V151" s="730"/>
      <c r="W151" s="797">
        <f>Анкета7!W11</f>
        <v>0</v>
      </c>
      <c r="X151" s="730"/>
      <c r="Y151" s="730"/>
      <c r="Z151" s="142"/>
      <c r="AA151" s="143"/>
    </row>
    <row r="152" spans="1:27" s="1" customFormat="1" ht="21" customHeight="1" x14ac:dyDescent="0.25">
      <c r="A152" s="139"/>
      <c r="B152" s="729">
        <f>Анкета7!B12</f>
        <v>0</v>
      </c>
      <c r="C152" s="730"/>
      <c r="D152" s="730"/>
      <c r="E152" s="730"/>
      <c r="F152" s="795">
        <f>Анкета7!F12</f>
        <v>0</v>
      </c>
      <c r="G152" s="796"/>
      <c r="H152" s="796"/>
      <c r="I152" s="796"/>
      <c r="J152" s="796"/>
      <c r="K152" s="796"/>
      <c r="L152" s="796"/>
      <c r="M152" s="796"/>
      <c r="N152" s="796"/>
      <c r="O152" s="921">
        <f>Анкета7!O12</f>
        <v>0</v>
      </c>
      <c r="P152" s="793"/>
      <c r="Q152" s="793"/>
      <c r="R152" s="793"/>
      <c r="S152" s="793"/>
      <c r="T152" s="797">
        <f>Анкета7!T12</f>
        <v>0</v>
      </c>
      <c r="U152" s="730"/>
      <c r="V152" s="730"/>
      <c r="W152" s="797">
        <f>Анкета7!W12</f>
        <v>0</v>
      </c>
      <c r="X152" s="730"/>
      <c r="Y152" s="730"/>
      <c r="Z152" s="142"/>
      <c r="AA152" s="143"/>
    </row>
    <row r="153" spans="1:27" s="1" customFormat="1" ht="21" customHeight="1" x14ac:dyDescent="0.25">
      <c r="A153" s="175"/>
      <c r="B153" s="729">
        <f>Анкета7!B13</f>
        <v>0</v>
      </c>
      <c r="C153" s="730"/>
      <c r="D153" s="730"/>
      <c r="E153" s="730"/>
      <c r="F153" s="795">
        <f>Анкета7!F13</f>
        <v>0</v>
      </c>
      <c r="G153" s="796"/>
      <c r="H153" s="796"/>
      <c r="I153" s="796"/>
      <c r="J153" s="796"/>
      <c r="K153" s="796"/>
      <c r="L153" s="796"/>
      <c r="M153" s="796"/>
      <c r="N153" s="796"/>
      <c r="O153" s="921">
        <f>Анкета7!O13</f>
        <v>0</v>
      </c>
      <c r="P153" s="793"/>
      <c r="Q153" s="793"/>
      <c r="R153" s="793"/>
      <c r="S153" s="793"/>
      <c r="T153" s="797">
        <f>Анкета7!T13</f>
        <v>0</v>
      </c>
      <c r="U153" s="730"/>
      <c r="V153" s="730"/>
      <c r="W153" s="797">
        <f>Анкета7!W13</f>
        <v>0</v>
      </c>
      <c r="X153" s="730"/>
      <c r="Y153" s="730"/>
      <c r="Z153" s="142"/>
      <c r="AA153" s="143"/>
    </row>
    <row r="154" spans="1:27" s="1" customFormat="1" ht="21" customHeight="1" x14ac:dyDescent="0.25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42"/>
      <c r="AA154" s="143"/>
    </row>
    <row r="155" spans="1:27" s="1" customFormat="1" ht="21" customHeight="1" x14ac:dyDescent="0.25">
      <c r="A155" s="136"/>
      <c r="B155" s="700" t="s">
        <v>386</v>
      </c>
      <c r="C155" s="700"/>
      <c r="D155" s="700"/>
      <c r="E155" s="700"/>
      <c r="F155" s="700"/>
      <c r="G155" s="700"/>
      <c r="H155" s="700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42"/>
      <c r="AA155" s="143"/>
    </row>
    <row r="156" spans="1:27" s="1" customFormat="1" ht="21" customHeight="1" x14ac:dyDescent="0.25">
      <c r="A156" s="136"/>
      <c r="B156" s="700"/>
      <c r="C156" s="700"/>
      <c r="D156" s="700"/>
      <c r="E156" s="700"/>
      <c r="F156" s="700"/>
      <c r="G156" s="700"/>
      <c r="H156" s="700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42"/>
      <c r="AA156" s="143"/>
    </row>
    <row r="157" spans="1:27" s="1" customFormat="1" ht="21" customHeight="1" x14ac:dyDescent="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42"/>
      <c r="AA157" s="143"/>
    </row>
    <row r="158" spans="1:27" s="1" customFormat="1" ht="29.25" customHeight="1" x14ac:dyDescent="0.25">
      <c r="A158" s="175"/>
      <c r="B158" s="703" t="s">
        <v>387</v>
      </c>
      <c r="C158" s="703"/>
      <c r="D158" s="703"/>
      <c r="E158" s="703"/>
      <c r="F158" s="703"/>
      <c r="G158" s="703"/>
      <c r="H158" s="703"/>
      <c r="I158" s="703" t="s">
        <v>388</v>
      </c>
      <c r="J158" s="703"/>
      <c r="K158" s="703"/>
      <c r="L158" s="703" t="s">
        <v>389</v>
      </c>
      <c r="M158" s="703"/>
      <c r="N158" s="703"/>
      <c r="O158" s="703" t="s">
        <v>391</v>
      </c>
      <c r="P158" s="703"/>
      <c r="Q158" s="703"/>
      <c r="R158" s="702" t="s">
        <v>390</v>
      </c>
      <c r="S158" s="702"/>
      <c r="T158" s="702"/>
      <c r="U158" s="702"/>
      <c r="V158" s="702"/>
      <c r="W158" s="702"/>
      <c r="X158" s="702"/>
      <c r="Y158" s="702"/>
      <c r="Z158" s="142"/>
      <c r="AA158" s="143"/>
    </row>
    <row r="159" spans="1:27" s="1" customFormat="1" ht="21" customHeight="1" x14ac:dyDescent="0.25">
      <c r="A159" s="175"/>
      <c r="B159" s="729">
        <f>Анкета7!B19</f>
        <v>0</v>
      </c>
      <c r="C159" s="730"/>
      <c r="D159" s="730"/>
      <c r="E159" s="730"/>
      <c r="F159" s="730"/>
      <c r="G159" s="730"/>
      <c r="H159" s="730"/>
      <c r="I159" s="923">
        <f>Анкета7!I19</f>
        <v>0</v>
      </c>
      <c r="J159" s="796"/>
      <c r="K159" s="796"/>
      <c r="L159" s="922">
        <f>Анкета7!L19</f>
        <v>0</v>
      </c>
      <c r="M159" s="796"/>
      <c r="N159" s="796"/>
      <c r="O159" s="792">
        <f>Анкета7!O19</f>
        <v>0</v>
      </c>
      <c r="P159" s="793"/>
      <c r="Q159" s="793"/>
      <c r="R159" s="729">
        <f>Анкета7!R19</f>
        <v>0</v>
      </c>
      <c r="S159" s="730"/>
      <c r="T159" s="730"/>
      <c r="U159" s="730"/>
      <c r="V159" s="730"/>
      <c r="W159" s="730"/>
      <c r="X159" s="730"/>
      <c r="Y159" s="730"/>
      <c r="Z159" s="189">
        <f>O159/(1+L159)</f>
        <v>0</v>
      </c>
      <c r="AA159" s="143"/>
    </row>
    <row r="160" spans="1:27" s="1" customFormat="1" ht="21" customHeight="1" x14ac:dyDescent="0.25">
      <c r="A160" s="175"/>
      <c r="B160" s="729">
        <f>Анкета7!B20</f>
        <v>0</v>
      </c>
      <c r="C160" s="730"/>
      <c r="D160" s="730"/>
      <c r="E160" s="730"/>
      <c r="F160" s="730"/>
      <c r="G160" s="730"/>
      <c r="H160" s="730"/>
      <c r="I160" s="923">
        <f>Анкета7!I20</f>
        <v>0</v>
      </c>
      <c r="J160" s="796"/>
      <c r="K160" s="796"/>
      <c r="L160" s="922">
        <f>Анкета7!L20</f>
        <v>0</v>
      </c>
      <c r="M160" s="796"/>
      <c r="N160" s="796"/>
      <c r="O160" s="792">
        <f>Анкета7!O20</f>
        <v>0</v>
      </c>
      <c r="P160" s="793"/>
      <c r="Q160" s="793"/>
      <c r="R160" s="729">
        <f>Анкета7!R20</f>
        <v>0</v>
      </c>
      <c r="S160" s="730"/>
      <c r="T160" s="730"/>
      <c r="U160" s="730"/>
      <c r="V160" s="730"/>
      <c r="W160" s="730"/>
      <c r="X160" s="730"/>
      <c r="Y160" s="730"/>
      <c r="Z160" s="189">
        <f>O160/(1+L160)</f>
        <v>0</v>
      </c>
      <c r="AA160" s="143"/>
    </row>
    <row r="161" spans="1:39" s="1" customFormat="1" ht="21" customHeight="1" x14ac:dyDescent="0.25">
      <c r="A161" s="175"/>
      <c r="B161" s="729">
        <f>Анкета7!B21</f>
        <v>0</v>
      </c>
      <c r="C161" s="730"/>
      <c r="D161" s="730"/>
      <c r="E161" s="730"/>
      <c r="F161" s="730"/>
      <c r="G161" s="730"/>
      <c r="H161" s="730"/>
      <c r="I161" s="923">
        <f>Анкета7!I21</f>
        <v>0</v>
      </c>
      <c r="J161" s="796"/>
      <c r="K161" s="796"/>
      <c r="L161" s="922">
        <f>Анкета7!L21</f>
        <v>0</v>
      </c>
      <c r="M161" s="796"/>
      <c r="N161" s="796"/>
      <c r="O161" s="792">
        <f>Анкета7!O21</f>
        <v>0</v>
      </c>
      <c r="P161" s="793"/>
      <c r="Q161" s="793"/>
      <c r="R161" s="729">
        <f>Анкета7!R21</f>
        <v>0</v>
      </c>
      <c r="S161" s="730"/>
      <c r="T161" s="730"/>
      <c r="U161" s="730"/>
      <c r="V161" s="730"/>
      <c r="W161" s="730"/>
      <c r="X161" s="730"/>
      <c r="Y161" s="730"/>
      <c r="Z161" s="189">
        <f>O161/(1+L161)</f>
        <v>0</v>
      </c>
      <c r="AA161" s="143"/>
    </row>
    <row r="162" spans="1:39" s="1" customFormat="1" ht="21" customHeight="1" x14ac:dyDescent="0.25">
      <c r="A162" s="175"/>
      <c r="B162" s="729">
        <f>Анкета7!B22</f>
        <v>0</v>
      </c>
      <c r="C162" s="730"/>
      <c r="D162" s="730"/>
      <c r="E162" s="730"/>
      <c r="F162" s="730"/>
      <c r="G162" s="730"/>
      <c r="H162" s="730"/>
      <c r="I162" s="923">
        <f>Анкета7!I22</f>
        <v>0</v>
      </c>
      <c r="J162" s="796"/>
      <c r="K162" s="796"/>
      <c r="L162" s="922">
        <f>Анкета7!L22</f>
        <v>0</v>
      </c>
      <c r="M162" s="796"/>
      <c r="N162" s="796"/>
      <c r="O162" s="792">
        <f>Анкета7!O22</f>
        <v>0</v>
      </c>
      <c r="P162" s="793"/>
      <c r="Q162" s="793"/>
      <c r="R162" s="729">
        <f>Анкета7!R22</f>
        <v>0</v>
      </c>
      <c r="S162" s="730"/>
      <c r="T162" s="730"/>
      <c r="U162" s="730"/>
      <c r="V162" s="730"/>
      <c r="W162" s="730"/>
      <c r="X162" s="730"/>
      <c r="Y162" s="730"/>
      <c r="Z162" s="189">
        <f>O162/(1+L162)</f>
        <v>0</v>
      </c>
      <c r="AA162" s="143"/>
    </row>
    <row r="163" spans="1:39" s="1" customFormat="1" ht="21" customHeight="1" x14ac:dyDescent="0.25">
      <c r="A163" s="175"/>
      <c r="B163" s="729">
        <f>Анкета7!B23</f>
        <v>0</v>
      </c>
      <c r="C163" s="730"/>
      <c r="D163" s="730"/>
      <c r="E163" s="730"/>
      <c r="F163" s="730"/>
      <c r="G163" s="730"/>
      <c r="H163" s="730"/>
      <c r="I163" s="923">
        <f>Анкета7!I23</f>
        <v>0</v>
      </c>
      <c r="J163" s="796"/>
      <c r="K163" s="796"/>
      <c r="L163" s="922">
        <f>Анкета7!L23</f>
        <v>0</v>
      </c>
      <c r="M163" s="796"/>
      <c r="N163" s="796"/>
      <c r="O163" s="792">
        <f>Анкета7!O23</f>
        <v>0</v>
      </c>
      <c r="P163" s="793"/>
      <c r="Q163" s="793"/>
      <c r="R163" s="729">
        <f>Анкета7!R23</f>
        <v>0</v>
      </c>
      <c r="S163" s="730"/>
      <c r="T163" s="730"/>
      <c r="U163" s="730"/>
      <c r="V163" s="730"/>
      <c r="W163" s="730"/>
      <c r="X163" s="730"/>
      <c r="Y163" s="730"/>
      <c r="Z163" s="189">
        <f>O163/(1+L163)</f>
        <v>0</v>
      </c>
      <c r="AA163" s="143"/>
    </row>
    <row r="164" spans="1:39" s="1" customFormat="1" ht="21" customHeight="1" x14ac:dyDescent="0.25">
      <c r="A164" s="175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698" t="s">
        <v>162</v>
      </c>
      <c r="M164" s="698"/>
      <c r="N164" s="698"/>
      <c r="O164" s="754">
        <f>SUM(O159:P163)</f>
        <v>0</v>
      </c>
      <c r="P164" s="754"/>
      <c r="Q164" s="754"/>
      <c r="R164" s="139"/>
      <c r="S164" s="139"/>
      <c r="T164" s="139"/>
      <c r="U164" s="139"/>
      <c r="V164" s="139"/>
      <c r="W164" s="139"/>
      <c r="X164" s="139"/>
      <c r="Y164" s="139"/>
      <c r="Z164" s="189">
        <f>SUM(Z159:Z163)</f>
        <v>0</v>
      </c>
      <c r="AA164" s="143"/>
    </row>
    <row r="165" spans="1:39" s="1" customFormat="1" ht="21" customHeight="1" x14ac:dyDescent="0.25">
      <c r="A165" s="175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698" t="s">
        <v>392</v>
      </c>
      <c r="M165" s="698"/>
      <c r="N165" s="698"/>
      <c r="O165" s="732">
        <f>IFERROR(1/Z164-1,0)</f>
        <v>0</v>
      </c>
      <c r="P165" s="732"/>
      <c r="Q165" s="732"/>
      <c r="R165" s="139"/>
      <c r="S165" s="139"/>
      <c r="T165" s="139"/>
      <c r="U165" s="139"/>
      <c r="V165" s="139"/>
      <c r="W165" s="139"/>
      <c r="X165" s="139"/>
      <c r="Y165" s="139"/>
      <c r="Z165" s="189"/>
      <c r="AA165" s="143"/>
    </row>
    <row r="166" spans="1:39" s="1" customFormat="1" ht="21" customHeight="1" x14ac:dyDescent="0.25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89"/>
      <c r="AA166" s="143"/>
    </row>
    <row r="167" spans="1:39" ht="21" customHeight="1" x14ac:dyDescent="0.25">
      <c r="A167" s="175"/>
      <c r="B167" s="175"/>
      <c r="C167" s="175"/>
      <c r="D167" s="175"/>
      <c r="E167" s="175"/>
      <c r="F167" s="175"/>
      <c r="G167" s="175"/>
      <c r="H167" s="175"/>
      <c r="I167" s="175"/>
      <c r="J167" s="139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39"/>
      <c r="Y167" s="139"/>
      <c r="Z167" s="142"/>
      <c r="AA167" s="143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8.75" hidden="1" customHeight="1" x14ac:dyDescent="0.25">
      <c r="A168" s="136"/>
      <c r="B168" s="700" t="s">
        <v>633</v>
      </c>
      <c r="C168" s="700"/>
      <c r="D168" s="700"/>
      <c r="E168" s="700"/>
      <c r="F168" s="700"/>
      <c r="G168" s="700"/>
      <c r="H168" s="700"/>
      <c r="I168" s="700"/>
      <c r="J168" s="700"/>
      <c r="K168" s="700"/>
      <c r="L168" s="700"/>
      <c r="M168" s="700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42"/>
      <c r="AA168" s="143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8.75" hidden="1" customHeight="1" x14ac:dyDescent="0.25">
      <c r="A169" s="136"/>
      <c r="B169" s="700"/>
      <c r="C169" s="700"/>
      <c r="D169" s="700"/>
      <c r="E169" s="700"/>
      <c r="F169" s="700"/>
      <c r="G169" s="700"/>
      <c r="H169" s="700"/>
      <c r="I169" s="700"/>
      <c r="J169" s="700"/>
      <c r="K169" s="700"/>
      <c r="L169" s="700"/>
      <c r="M169" s="700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42"/>
      <c r="AA169" s="143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" hidden="1" customHeigh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42"/>
      <c r="AA170" s="143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31.5" hidden="1" customHeight="1" x14ac:dyDescent="0.25">
      <c r="A171" s="139"/>
      <c r="B171" s="731">
        <f ca="1">DATE(YEAR(TODAY()),MONTH(TODAY())-12,"1")</f>
        <v>42430</v>
      </c>
      <c r="C171" s="731"/>
      <c r="D171" s="731">
        <f ca="1">DATE(YEAR(TODAY()),MONTH(TODAY())-11,"1")</f>
        <v>42461</v>
      </c>
      <c r="E171" s="731"/>
      <c r="F171" s="731">
        <f ca="1">DATE(YEAR(TODAY()),MONTH(TODAY())-10,"1")</f>
        <v>42491</v>
      </c>
      <c r="G171" s="731"/>
      <c r="H171" s="731">
        <f ca="1">DATE(YEAR(TODAY()),MONTH(TODAY())-9,"1")</f>
        <v>42522</v>
      </c>
      <c r="I171" s="731"/>
      <c r="J171" s="731">
        <f ca="1">DATE(YEAR(TODAY()),MONTH(TODAY())-8,"1")</f>
        <v>42552</v>
      </c>
      <c r="K171" s="731"/>
      <c r="L171" s="731">
        <f ca="1">DATE(YEAR(TODAY()),MONTH(TODAY())-7,"1")</f>
        <v>42583</v>
      </c>
      <c r="M171" s="731"/>
      <c r="N171" s="731">
        <f ca="1">DATE(YEAR(TODAY()),MONTH(TODAY())-6,"1")</f>
        <v>42614</v>
      </c>
      <c r="O171" s="731"/>
      <c r="P171" s="731">
        <f ca="1">DATE(YEAR(TODAY()),MONTH(TODAY())-5,"1")</f>
        <v>42644</v>
      </c>
      <c r="Q171" s="731"/>
      <c r="R171" s="731">
        <f ca="1">DATE(YEAR(TODAY()),MONTH(TODAY())-4,"1")</f>
        <v>42675</v>
      </c>
      <c r="S171" s="731"/>
      <c r="T171" s="731">
        <f ca="1">DATE(YEAR(TODAY()),MONTH(TODAY())-3,"1")</f>
        <v>42705</v>
      </c>
      <c r="U171" s="731"/>
      <c r="V171" s="731">
        <f ca="1">DATE(YEAR(TODAY()),MONTH(TODAY())-2,"1")</f>
        <v>42736</v>
      </c>
      <c r="W171" s="731"/>
      <c r="X171" s="731">
        <f ca="1">DATE(YEAR(TODAY()),MONTH(TODAY())-1,"1")</f>
        <v>42767</v>
      </c>
      <c r="Y171" s="731"/>
      <c r="Z171" s="142"/>
      <c r="AA171" s="143"/>
    </row>
    <row r="172" spans="1:39" ht="30" hidden="1" customHeight="1" x14ac:dyDescent="0.25">
      <c r="A172" s="139"/>
      <c r="B172" s="738"/>
      <c r="C172" s="738"/>
      <c r="D172" s="738"/>
      <c r="E172" s="738"/>
      <c r="F172" s="738"/>
      <c r="G172" s="738"/>
      <c r="H172" s="738"/>
      <c r="I172" s="738"/>
      <c r="J172" s="738"/>
      <c r="K172" s="738"/>
      <c r="L172" s="738"/>
      <c r="M172" s="738"/>
      <c r="N172" s="738"/>
      <c r="O172" s="738"/>
      <c r="P172" s="738"/>
      <c r="Q172" s="738"/>
      <c r="R172" s="738"/>
      <c r="S172" s="738"/>
      <c r="T172" s="738"/>
      <c r="U172" s="738"/>
      <c r="V172" s="738"/>
      <c r="W172" s="738"/>
      <c r="X172" s="738"/>
      <c r="Y172" s="738"/>
      <c r="Z172" s="142"/>
      <c r="AA172" s="143"/>
    </row>
    <row r="173" spans="1:39" ht="15" hidden="1" customHeight="1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42"/>
      <c r="AA173" s="143"/>
    </row>
    <row r="174" spans="1:39" ht="21.75" hidden="1" customHeight="1" x14ac:dyDescent="0.25">
      <c r="A174" s="136"/>
      <c r="B174" s="699" t="s">
        <v>627</v>
      </c>
      <c r="C174" s="836"/>
      <c r="D174" s="836"/>
      <c r="E174" s="836"/>
      <c r="F174" s="836"/>
      <c r="G174" s="836"/>
      <c r="H174" s="190"/>
      <c r="I174" s="190"/>
      <c r="J174" s="190"/>
      <c r="K174" s="190"/>
      <c r="L174" s="943" t="str">
        <f>IF(AND(KlientZaemOPF="ИП",OR(KlientNalogOsnVidDeyat="ЕНВД",KlientNalogOsnVidDeyat="ЕСХН",KlientNalogOsnVidDeyat="Прочее")),"","ЗАПОЛНЕНИЕ НЕ ТРЕБУЕТСЯ")</f>
        <v>ЗАПОЛНЕНИЕ НЕ ТРЕБУЕТСЯ</v>
      </c>
      <c r="M174" s="943"/>
      <c r="N174" s="943"/>
      <c r="O174" s="943"/>
      <c r="P174" s="943"/>
      <c r="Q174" s="943"/>
      <c r="R174" s="943"/>
      <c r="S174" s="943"/>
      <c r="T174" s="943"/>
      <c r="U174" s="943"/>
      <c r="V174" s="943"/>
      <c r="W174" s="943"/>
      <c r="X174" s="190"/>
      <c r="Y174" s="190"/>
      <c r="Z174" s="142"/>
      <c r="AA174" s="143"/>
    </row>
    <row r="175" spans="1:39" ht="21.75" hidden="1" customHeight="1" x14ac:dyDescent="0.25">
      <c r="A175" s="136"/>
      <c r="B175" s="836"/>
      <c r="C175" s="836"/>
      <c r="D175" s="836"/>
      <c r="E175" s="836"/>
      <c r="F175" s="836"/>
      <c r="G175" s="836"/>
      <c r="H175" s="190"/>
      <c r="I175" s="190"/>
      <c r="J175" s="190"/>
      <c r="K175" s="190"/>
      <c r="L175" s="943"/>
      <c r="M175" s="943"/>
      <c r="N175" s="943"/>
      <c r="O175" s="943"/>
      <c r="P175" s="943"/>
      <c r="Q175" s="943"/>
      <c r="R175" s="943"/>
      <c r="S175" s="943"/>
      <c r="T175" s="943"/>
      <c r="U175" s="943"/>
      <c r="V175" s="943"/>
      <c r="W175" s="943"/>
      <c r="X175" s="190"/>
      <c r="Y175" s="190"/>
      <c r="Z175" s="142"/>
      <c r="AA175" s="143"/>
    </row>
    <row r="176" spans="1:39" hidden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42"/>
      <c r="AA176" s="143"/>
    </row>
    <row r="177" spans="1:27" ht="24.75" hidden="1" customHeight="1" x14ac:dyDescent="0.25">
      <c r="A177" s="139"/>
      <c r="B177" s="744" t="s">
        <v>299</v>
      </c>
      <c r="C177" s="745"/>
      <c r="D177" s="745"/>
      <c r="E177" s="745"/>
      <c r="F177" s="745"/>
      <c r="G177" s="745"/>
      <c r="H177" s="745"/>
      <c r="I177" s="745"/>
      <c r="J177" s="745"/>
      <c r="K177" s="745"/>
      <c r="L177" s="745"/>
      <c r="M177" s="745"/>
      <c r="N177" s="745"/>
      <c r="O177" s="745"/>
      <c r="P177" s="745"/>
      <c r="Q177" s="745"/>
      <c r="R177" s="745"/>
      <c r="S177" s="745"/>
      <c r="T177" s="745"/>
      <c r="U177" s="745"/>
      <c r="V177" s="745"/>
      <c r="W177" s="745"/>
      <c r="X177" s="745"/>
      <c r="Y177" s="746"/>
      <c r="Z177" s="142"/>
      <c r="AA177" s="143"/>
    </row>
    <row r="178" spans="1:27" ht="26.25" hidden="1" customHeight="1" x14ac:dyDescent="0.25">
      <c r="A178" s="139"/>
      <c r="B178" s="703" t="s">
        <v>434</v>
      </c>
      <c r="C178" s="702"/>
      <c r="D178" s="702"/>
      <c r="E178" s="702"/>
      <c r="F178" s="702"/>
      <c r="G178" s="702"/>
      <c r="H178" s="702"/>
      <c r="I178" s="702"/>
      <c r="J178" s="702"/>
      <c r="K178" s="702" t="s">
        <v>433</v>
      </c>
      <c r="L178" s="702"/>
      <c r="M178" s="702"/>
      <c r="N178" s="703" t="s">
        <v>435</v>
      </c>
      <c r="O178" s="702"/>
      <c r="P178" s="702"/>
      <c r="Q178" s="702"/>
      <c r="R178" s="702"/>
      <c r="S178" s="702"/>
      <c r="T178" s="702"/>
      <c r="U178" s="702"/>
      <c r="V178" s="702"/>
      <c r="W178" s="702" t="s">
        <v>433</v>
      </c>
      <c r="X178" s="702"/>
      <c r="Y178" s="702"/>
      <c r="Z178" s="142"/>
      <c r="AA178" s="143"/>
    </row>
    <row r="179" spans="1:27" ht="26.25" hidden="1" customHeight="1" x14ac:dyDescent="0.25">
      <c r="A179" s="139"/>
      <c r="B179" s="835" t="s">
        <v>432</v>
      </c>
      <c r="C179" s="748"/>
      <c r="D179" s="748"/>
      <c r="E179" s="748"/>
      <c r="F179" s="748"/>
      <c r="G179" s="748"/>
      <c r="H179" s="748"/>
      <c r="I179" s="748"/>
      <c r="J179" s="749"/>
      <c r="K179" s="735">
        <v>0</v>
      </c>
      <c r="L179" s="736"/>
      <c r="M179" s="737"/>
      <c r="N179" s="747" t="s">
        <v>420</v>
      </c>
      <c r="O179" s="748"/>
      <c r="P179" s="748"/>
      <c r="Q179" s="748"/>
      <c r="R179" s="748"/>
      <c r="S179" s="748"/>
      <c r="T179" s="748"/>
      <c r="U179" s="748"/>
      <c r="V179" s="749"/>
      <c r="W179" s="735">
        <v>0</v>
      </c>
      <c r="X179" s="736"/>
      <c r="Y179" s="737"/>
      <c r="Z179" s="142"/>
      <c r="AA179" s="143"/>
    </row>
    <row r="180" spans="1:27" ht="26.25" hidden="1" customHeight="1" x14ac:dyDescent="0.25">
      <c r="A180" s="139"/>
      <c r="B180" s="741" t="s">
        <v>428</v>
      </c>
      <c r="C180" s="742"/>
      <c r="D180" s="742"/>
      <c r="E180" s="742"/>
      <c r="F180" s="742"/>
      <c r="G180" s="742"/>
      <c r="H180" s="742"/>
      <c r="I180" s="742"/>
      <c r="J180" s="743"/>
      <c r="K180" s="735">
        <v>0</v>
      </c>
      <c r="L180" s="736"/>
      <c r="M180" s="737"/>
      <c r="N180" s="741" t="s">
        <v>419</v>
      </c>
      <c r="O180" s="742"/>
      <c r="P180" s="742"/>
      <c r="Q180" s="742"/>
      <c r="R180" s="742"/>
      <c r="S180" s="742"/>
      <c r="T180" s="742"/>
      <c r="U180" s="742"/>
      <c r="V180" s="743"/>
      <c r="W180" s="735">
        <v>0</v>
      </c>
      <c r="X180" s="736"/>
      <c r="Y180" s="737"/>
      <c r="Z180" s="142"/>
      <c r="AA180" s="143"/>
    </row>
    <row r="181" spans="1:27" ht="26.25" hidden="1" customHeight="1" x14ac:dyDescent="0.25">
      <c r="A181" s="139"/>
      <c r="B181" s="741" t="s">
        <v>421</v>
      </c>
      <c r="C181" s="742"/>
      <c r="D181" s="742"/>
      <c r="E181" s="742"/>
      <c r="F181" s="742"/>
      <c r="G181" s="742"/>
      <c r="H181" s="742"/>
      <c r="I181" s="742"/>
      <c r="J181" s="743"/>
      <c r="K181" s="735">
        <v>0</v>
      </c>
      <c r="L181" s="736"/>
      <c r="M181" s="737"/>
      <c r="N181" s="741" t="s">
        <v>418</v>
      </c>
      <c r="O181" s="742"/>
      <c r="P181" s="742"/>
      <c r="Q181" s="742"/>
      <c r="R181" s="742"/>
      <c r="S181" s="742"/>
      <c r="T181" s="742"/>
      <c r="U181" s="742"/>
      <c r="V181" s="743"/>
      <c r="W181" s="735">
        <v>0</v>
      </c>
      <c r="X181" s="736"/>
      <c r="Y181" s="737"/>
      <c r="Z181" s="142"/>
      <c r="AA181" s="143"/>
    </row>
    <row r="182" spans="1:27" ht="26.25" hidden="1" customHeight="1" x14ac:dyDescent="0.25">
      <c r="A182" s="139"/>
      <c r="B182" s="741" t="s">
        <v>427</v>
      </c>
      <c r="C182" s="742"/>
      <c r="D182" s="742"/>
      <c r="E182" s="742"/>
      <c r="F182" s="742"/>
      <c r="G182" s="742"/>
      <c r="H182" s="742"/>
      <c r="I182" s="742"/>
      <c r="J182" s="743"/>
      <c r="K182" s="735">
        <v>0</v>
      </c>
      <c r="L182" s="736"/>
      <c r="M182" s="737"/>
      <c r="N182" s="741" t="s">
        <v>417</v>
      </c>
      <c r="O182" s="742"/>
      <c r="P182" s="742"/>
      <c r="Q182" s="742"/>
      <c r="R182" s="742"/>
      <c r="S182" s="742"/>
      <c r="T182" s="742"/>
      <c r="U182" s="742"/>
      <c r="V182" s="743"/>
      <c r="W182" s="735">
        <v>0</v>
      </c>
      <c r="X182" s="736"/>
      <c r="Y182" s="737"/>
      <c r="Z182" s="142"/>
      <c r="AA182" s="143"/>
    </row>
    <row r="183" spans="1:27" ht="26.25" hidden="1" customHeight="1" x14ac:dyDescent="0.25">
      <c r="A183" s="139"/>
      <c r="B183" s="741" t="s">
        <v>411</v>
      </c>
      <c r="C183" s="742"/>
      <c r="D183" s="742"/>
      <c r="E183" s="742"/>
      <c r="F183" s="742"/>
      <c r="G183" s="742"/>
      <c r="H183" s="742"/>
      <c r="I183" s="742"/>
      <c r="J183" s="743"/>
      <c r="K183" s="735">
        <v>0</v>
      </c>
      <c r="L183" s="736"/>
      <c r="M183" s="737"/>
      <c r="N183" s="741" t="s">
        <v>416</v>
      </c>
      <c r="O183" s="742"/>
      <c r="P183" s="742"/>
      <c r="Q183" s="742"/>
      <c r="R183" s="742"/>
      <c r="S183" s="742"/>
      <c r="T183" s="742"/>
      <c r="U183" s="742"/>
      <c r="V183" s="743"/>
      <c r="W183" s="735">
        <v>0</v>
      </c>
      <c r="X183" s="736"/>
      <c r="Y183" s="737"/>
      <c r="Z183" s="142"/>
      <c r="AA183" s="143"/>
    </row>
    <row r="184" spans="1:27" ht="26.25" hidden="1" customHeight="1" x14ac:dyDescent="0.25">
      <c r="A184" s="139"/>
      <c r="B184" s="741" t="s">
        <v>424</v>
      </c>
      <c r="C184" s="742"/>
      <c r="D184" s="742"/>
      <c r="E184" s="742"/>
      <c r="F184" s="742"/>
      <c r="G184" s="742"/>
      <c r="H184" s="742"/>
      <c r="I184" s="742"/>
      <c r="J184" s="743"/>
      <c r="K184" s="735">
        <v>0</v>
      </c>
      <c r="L184" s="736"/>
      <c r="M184" s="737"/>
      <c r="N184" s="741" t="s">
        <v>415</v>
      </c>
      <c r="O184" s="742"/>
      <c r="P184" s="742"/>
      <c r="Q184" s="742"/>
      <c r="R184" s="742"/>
      <c r="S184" s="742"/>
      <c r="T184" s="742"/>
      <c r="U184" s="742"/>
      <c r="V184" s="743"/>
      <c r="W184" s="735">
        <v>0</v>
      </c>
      <c r="X184" s="736"/>
      <c r="Y184" s="737"/>
      <c r="Z184" s="142"/>
      <c r="AA184" s="143"/>
    </row>
    <row r="185" spans="1:27" ht="26.25" hidden="1" customHeight="1" x14ac:dyDescent="0.25">
      <c r="A185" s="139"/>
      <c r="B185" s="741" t="s">
        <v>422</v>
      </c>
      <c r="C185" s="742"/>
      <c r="D185" s="742"/>
      <c r="E185" s="742"/>
      <c r="F185" s="742"/>
      <c r="G185" s="742"/>
      <c r="H185" s="742"/>
      <c r="I185" s="742"/>
      <c r="J185" s="743"/>
      <c r="K185" s="735">
        <v>0</v>
      </c>
      <c r="L185" s="736"/>
      <c r="M185" s="737"/>
      <c r="N185" s="741" t="s">
        <v>414</v>
      </c>
      <c r="O185" s="742"/>
      <c r="P185" s="742"/>
      <c r="Q185" s="742"/>
      <c r="R185" s="742"/>
      <c r="S185" s="742"/>
      <c r="T185" s="742"/>
      <c r="U185" s="742"/>
      <c r="V185" s="743"/>
      <c r="W185" s="735">
        <v>0</v>
      </c>
      <c r="X185" s="736"/>
      <c r="Y185" s="737"/>
      <c r="Z185" s="142"/>
      <c r="AA185" s="143"/>
    </row>
    <row r="186" spans="1:27" ht="26.25" hidden="1" customHeight="1" x14ac:dyDescent="0.25">
      <c r="A186" s="139"/>
      <c r="B186" s="741" t="s">
        <v>423</v>
      </c>
      <c r="C186" s="742"/>
      <c r="D186" s="742"/>
      <c r="E186" s="742"/>
      <c r="F186" s="742"/>
      <c r="G186" s="742"/>
      <c r="H186" s="742"/>
      <c r="I186" s="742"/>
      <c r="J186" s="743"/>
      <c r="K186" s="735">
        <v>0</v>
      </c>
      <c r="L186" s="736"/>
      <c r="M186" s="737"/>
      <c r="N186" s="741" t="s">
        <v>631</v>
      </c>
      <c r="O186" s="742"/>
      <c r="P186" s="742"/>
      <c r="Q186" s="742"/>
      <c r="R186" s="742"/>
      <c r="S186" s="742"/>
      <c r="T186" s="742"/>
      <c r="U186" s="742"/>
      <c r="V186" s="743"/>
      <c r="W186" s="735">
        <v>0</v>
      </c>
      <c r="X186" s="736"/>
      <c r="Y186" s="737"/>
      <c r="Z186" s="142"/>
      <c r="AA186" s="143"/>
    </row>
    <row r="187" spans="1:27" ht="26.25" hidden="1" customHeight="1" x14ac:dyDescent="0.25">
      <c r="A187" s="139"/>
      <c r="B187" s="741" t="s">
        <v>425</v>
      </c>
      <c r="C187" s="742"/>
      <c r="D187" s="742"/>
      <c r="E187" s="742"/>
      <c r="F187" s="742"/>
      <c r="G187" s="742"/>
      <c r="H187" s="742"/>
      <c r="I187" s="742"/>
      <c r="J187" s="743"/>
      <c r="K187" s="735">
        <v>0</v>
      </c>
      <c r="L187" s="736"/>
      <c r="M187" s="737"/>
      <c r="N187" s="741" t="s">
        <v>412</v>
      </c>
      <c r="O187" s="742"/>
      <c r="P187" s="742"/>
      <c r="Q187" s="742"/>
      <c r="R187" s="742"/>
      <c r="S187" s="742"/>
      <c r="T187" s="742"/>
      <c r="U187" s="742"/>
      <c r="V187" s="743"/>
      <c r="W187" s="735">
        <v>0</v>
      </c>
      <c r="X187" s="736"/>
      <c r="Y187" s="737"/>
      <c r="Z187" s="142"/>
      <c r="AA187" s="143"/>
    </row>
    <row r="188" spans="1:27" ht="26.25" hidden="1" customHeight="1" x14ac:dyDescent="0.25">
      <c r="A188" s="139"/>
      <c r="B188" s="741" t="s">
        <v>429</v>
      </c>
      <c r="C188" s="742"/>
      <c r="D188" s="742"/>
      <c r="E188" s="742"/>
      <c r="F188" s="742"/>
      <c r="G188" s="742"/>
      <c r="H188" s="742"/>
      <c r="I188" s="742"/>
      <c r="J188" s="743"/>
      <c r="K188" s="735">
        <v>0</v>
      </c>
      <c r="L188" s="736"/>
      <c r="M188" s="737"/>
      <c r="N188" s="741" t="s">
        <v>413</v>
      </c>
      <c r="O188" s="742"/>
      <c r="P188" s="742"/>
      <c r="Q188" s="742"/>
      <c r="R188" s="742"/>
      <c r="S188" s="742"/>
      <c r="T188" s="742"/>
      <c r="U188" s="742"/>
      <c r="V188" s="743"/>
      <c r="W188" s="735">
        <v>0</v>
      </c>
      <c r="X188" s="736"/>
      <c r="Y188" s="737"/>
      <c r="Z188" s="142"/>
      <c r="AA188" s="143"/>
    </row>
    <row r="189" spans="1:27" ht="42" hidden="1" customHeight="1" x14ac:dyDescent="0.25">
      <c r="A189" s="139"/>
      <c r="B189" s="741" t="s">
        <v>426</v>
      </c>
      <c r="C189" s="742"/>
      <c r="D189" s="742"/>
      <c r="E189" s="742"/>
      <c r="F189" s="742"/>
      <c r="G189" s="742"/>
      <c r="H189" s="742"/>
      <c r="I189" s="742"/>
      <c r="J189" s="743"/>
      <c r="K189" s="735">
        <v>0</v>
      </c>
      <c r="L189" s="736"/>
      <c r="M189" s="737"/>
      <c r="N189" s="741" t="s">
        <v>630</v>
      </c>
      <c r="O189" s="742"/>
      <c r="P189" s="742"/>
      <c r="Q189" s="742"/>
      <c r="R189" s="742"/>
      <c r="S189" s="742"/>
      <c r="T189" s="742"/>
      <c r="U189" s="742"/>
      <c r="V189" s="743"/>
      <c r="W189" s="735">
        <v>0</v>
      </c>
      <c r="X189" s="736"/>
      <c r="Y189" s="737"/>
      <c r="Z189" s="142"/>
      <c r="AA189" s="143"/>
    </row>
    <row r="190" spans="1:27" ht="26.25" hidden="1" customHeight="1" x14ac:dyDescent="0.25">
      <c r="A190" s="139"/>
      <c r="B190" s="741" t="s">
        <v>431</v>
      </c>
      <c r="C190" s="742"/>
      <c r="D190" s="742"/>
      <c r="E190" s="742"/>
      <c r="F190" s="742"/>
      <c r="G190" s="742"/>
      <c r="H190" s="742"/>
      <c r="I190" s="742"/>
      <c r="J190" s="743"/>
      <c r="K190" s="735">
        <v>0</v>
      </c>
      <c r="L190" s="736"/>
      <c r="M190" s="737"/>
      <c r="N190" s="741" t="s">
        <v>629</v>
      </c>
      <c r="O190" s="742"/>
      <c r="P190" s="742"/>
      <c r="Q190" s="742"/>
      <c r="R190" s="742"/>
      <c r="S190" s="742"/>
      <c r="T190" s="742"/>
      <c r="U190" s="742"/>
      <c r="V190" s="743"/>
      <c r="W190" s="735">
        <v>0</v>
      </c>
      <c r="X190" s="736"/>
      <c r="Y190" s="737"/>
      <c r="Z190" s="142"/>
      <c r="AA190" s="143"/>
    </row>
    <row r="191" spans="1:27" ht="34.5" hidden="1" customHeight="1" x14ac:dyDescent="0.25">
      <c r="A191" s="139"/>
      <c r="B191" s="741" t="s">
        <v>430</v>
      </c>
      <c r="C191" s="742"/>
      <c r="D191" s="742"/>
      <c r="E191" s="742"/>
      <c r="F191" s="742"/>
      <c r="G191" s="742"/>
      <c r="H191" s="742"/>
      <c r="I191" s="742"/>
      <c r="J191" s="743"/>
      <c r="K191" s="735">
        <v>0</v>
      </c>
      <c r="L191" s="736"/>
      <c r="M191" s="737"/>
      <c r="N191" s="741"/>
      <c r="O191" s="742"/>
      <c r="P191" s="742"/>
      <c r="Q191" s="742"/>
      <c r="R191" s="742"/>
      <c r="S191" s="742"/>
      <c r="T191" s="742"/>
      <c r="U191" s="742"/>
      <c r="V191" s="743"/>
      <c r="W191" s="735">
        <v>0</v>
      </c>
      <c r="X191" s="736"/>
      <c r="Y191" s="737"/>
      <c r="Z191" s="142"/>
      <c r="AA191" s="143"/>
    </row>
    <row r="192" spans="1:27" ht="19.5" hidden="1" customHeight="1" x14ac:dyDescent="0.25">
      <c r="A192" s="139"/>
      <c r="B192" s="143"/>
      <c r="C192" s="143"/>
      <c r="D192" s="143"/>
      <c r="E192" s="143"/>
      <c r="F192" s="143"/>
      <c r="G192" s="143"/>
      <c r="H192" s="143"/>
      <c r="I192" s="143"/>
      <c r="J192" s="139"/>
      <c r="K192" s="139"/>
      <c r="L192" s="139"/>
      <c r="M192" s="139"/>
      <c r="N192" s="143"/>
      <c r="O192" s="143"/>
      <c r="P192" s="143"/>
      <c r="Q192" s="143"/>
      <c r="R192" s="143"/>
      <c r="S192" s="143"/>
      <c r="T192" s="143"/>
      <c r="U192" s="143"/>
      <c r="V192" s="139"/>
      <c r="W192" s="139"/>
      <c r="X192" s="139"/>
      <c r="Y192" s="139"/>
      <c r="Z192" s="142"/>
      <c r="AA192" s="143"/>
    </row>
    <row r="193" spans="1:39" ht="25.5" hidden="1" customHeight="1" x14ac:dyDescent="0.25">
      <c r="A193" s="139"/>
      <c r="B193" s="744" t="s">
        <v>455</v>
      </c>
      <c r="C193" s="745"/>
      <c r="D193" s="745"/>
      <c r="E193" s="745"/>
      <c r="F193" s="745"/>
      <c r="G193" s="745"/>
      <c r="H193" s="745"/>
      <c r="I193" s="745"/>
      <c r="J193" s="745"/>
      <c r="K193" s="745"/>
      <c r="L193" s="745"/>
      <c r="M193" s="745"/>
      <c r="N193" s="745"/>
      <c r="O193" s="745"/>
      <c r="P193" s="745"/>
      <c r="Q193" s="745"/>
      <c r="R193" s="745"/>
      <c r="S193" s="745"/>
      <c r="T193" s="745"/>
      <c r="U193" s="745"/>
      <c r="V193" s="745"/>
      <c r="W193" s="745"/>
      <c r="X193" s="745"/>
      <c r="Y193" s="746"/>
      <c r="Z193" s="142"/>
      <c r="AA193" s="143"/>
    </row>
    <row r="194" spans="1:39" ht="19.5" hidden="1" customHeight="1" x14ac:dyDescent="0.25">
      <c r="A194" s="139"/>
      <c r="B194" s="739" t="s">
        <v>300</v>
      </c>
      <c r="C194" s="740"/>
      <c r="D194" s="740"/>
      <c r="E194" s="740"/>
      <c r="F194" s="740"/>
      <c r="G194" s="740"/>
      <c r="H194" s="740"/>
      <c r="I194" s="740"/>
      <c r="J194" s="740"/>
      <c r="K194" s="740"/>
      <c r="L194" s="740"/>
      <c r="M194" s="740"/>
      <c r="N194" s="740"/>
      <c r="O194" s="740"/>
      <c r="P194" s="740"/>
      <c r="Q194" s="740"/>
      <c r="R194" s="740"/>
      <c r="S194" s="740"/>
      <c r="T194" s="750" t="s">
        <v>433</v>
      </c>
      <c r="U194" s="751"/>
      <c r="V194" s="751"/>
      <c r="W194" s="751"/>
      <c r="X194" s="751"/>
      <c r="Y194" s="752"/>
      <c r="Z194" s="142"/>
      <c r="AA194" s="143"/>
    </row>
    <row r="195" spans="1:39" s="1" customFormat="1" ht="19.5" hidden="1" customHeight="1" x14ac:dyDescent="0.25">
      <c r="A195" s="139"/>
      <c r="B195" s="930" t="s">
        <v>628</v>
      </c>
      <c r="C195" s="931"/>
      <c r="D195" s="931"/>
      <c r="E195" s="931"/>
      <c r="F195" s="931"/>
      <c r="G195" s="931"/>
      <c r="H195" s="931"/>
      <c r="I195" s="931"/>
      <c r="J195" s="931"/>
      <c r="K195" s="931"/>
      <c r="L195" s="931"/>
      <c r="M195" s="931"/>
      <c r="N195" s="931"/>
      <c r="O195" s="931"/>
      <c r="P195" s="931"/>
      <c r="Q195" s="931"/>
      <c r="R195" s="931"/>
      <c r="S195" s="931"/>
      <c r="T195" s="734">
        <v>0</v>
      </c>
      <c r="U195" s="734"/>
      <c r="V195" s="734"/>
      <c r="W195" s="734"/>
      <c r="X195" s="734"/>
      <c r="Y195" s="734"/>
      <c r="Z195" s="142"/>
      <c r="AA195" s="143"/>
      <c r="AB195"/>
      <c r="AC195"/>
      <c r="AD195"/>
      <c r="AE195"/>
      <c r="AF195"/>
      <c r="AG195"/>
      <c r="AH195"/>
      <c r="AI195"/>
      <c r="AJ195"/>
      <c r="AK195"/>
      <c r="AL195"/>
      <c r="AM195"/>
    </row>
    <row r="196" spans="1:39" s="1" customFormat="1" ht="19.5" hidden="1" customHeight="1" x14ac:dyDescent="0.25">
      <c r="A196" s="139"/>
      <c r="B196" s="930" t="s">
        <v>448</v>
      </c>
      <c r="C196" s="931"/>
      <c r="D196" s="931"/>
      <c r="E196" s="931"/>
      <c r="F196" s="931"/>
      <c r="G196" s="931"/>
      <c r="H196" s="931"/>
      <c r="I196" s="931"/>
      <c r="J196" s="931"/>
      <c r="K196" s="931"/>
      <c r="L196" s="931"/>
      <c r="M196" s="931"/>
      <c r="N196" s="931"/>
      <c r="O196" s="931"/>
      <c r="P196" s="931"/>
      <c r="Q196" s="931"/>
      <c r="R196" s="931"/>
      <c r="S196" s="931"/>
      <c r="T196" s="734">
        <v>0</v>
      </c>
      <c r="U196" s="734"/>
      <c r="V196" s="734"/>
      <c r="W196" s="734"/>
      <c r="X196" s="734"/>
      <c r="Y196" s="734"/>
      <c r="Z196" s="142"/>
      <c r="AA196" s="143"/>
      <c r="AB196"/>
      <c r="AC196"/>
      <c r="AD196"/>
      <c r="AE196"/>
      <c r="AF196"/>
      <c r="AG196"/>
      <c r="AH196"/>
      <c r="AI196"/>
      <c r="AJ196"/>
      <c r="AK196"/>
      <c r="AL196"/>
      <c r="AM196"/>
    </row>
    <row r="197" spans="1:39" s="1" customFormat="1" ht="19.5" hidden="1" customHeight="1" x14ac:dyDescent="0.25">
      <c r="A197" s="139"/>
      <c r="B197" s="930" t="s">
        <v>449</v>
      </c>
      <c r="C197" s="931"/>
      <c r="D197" s="931"/>
      <c r="E197" s="931"/>
      <c r="F197" s="931"/>
      <c r="G197" s="931"/>
      <c r="H197" s="931"/>
      <c r="I197" s="931"/>
      <c r="J197" s="931"/>
      <c r="K197" s="931"/>
      <c r="L197" s="931"/>
      <c r="M197" s="931"/>
      <c r="N197" s="931"/>
      <c r="O197" s="931"/>
      <c r="P197" s="931"/>
      <c r="Q197" s="931"/>
      <c r="R197" s="931"/>
      <c r="S197" s="931"/>
      <c r="T197" s="733">
        <f>SUM(T198:Y202)</f>
        <v>0</v>
      </c>
      <c r="U197" s="733"/>
      <c r="V197" s="733"/>
      <c r="W197" s="733"/>
      <c r="X197" s="733"/>
      <c r="Y197" s="733"/>
      <c r="Z197" s="142"/>
      <c r="AA197" s="143"/>
      <c r="AB197"/>
      <c r="AC197"/>
      <c r="AD197"/>
      <c r="AE197"/>
      <c r="AF197"/>
      <c r="AG197"/>
      <c r="AH197"/>
      <c r="AI197"/>
      <c r="AJ197"/>
      <c r="AK197"/>
      <c r="AL197"/>
      <c r="AM197"/>
    </row>
    <row r="198" spans="1:39" s="1" customFormat="1" ht="19.5" hidden="1" customHeight="1" x14ac:dyDescent="0.25">
      <c r="A198" s="139"/>
      <c r="B198" s="837" t="s">
        <v>436</v>
      </c>
      <c r="C198" s="838"/>
      <c r="D198" s="838"/>
      <c r="E198" s="838"/>
      <c r="F198" s="838"/>
      <c r="G198" s="838"/>
      <c r="H198" s="838"/>
      <c r="I198" s="838"/>
      <c r="J198" s="838"/>
      <c r="K198" s="838"/>
      <c r="L198" s="838"/>
      <c r="M198" s="838"/>
      <c r="N198" s="838"/>
      <c r="O198" s="838"/>
      <c r="P198" s="838"/>
      <c r="Q198" s="838"/>
      <c r="R198" s="838"/>
      <c r="S198" s="838"/>
      <c r="T198" s="734">
        <v>0</v>
      </c>
      <c r="U198" s="734"/>
      <c r="V198" s="734"/>
      <c r="W198" s="734"/>
      <c r="X198" s="734"/>
      <c r="Y198" s="734"/>
      <c r="Z198" s="142"/>
      <c r="AA198" s="143"/>
      <c r="AB198"/>
      <c r="AC198"/>
      <c r="AD198"/>
      <c r="AE198"/>
      <c r="AF198"/>
      <c r="AG198"/>
      <c r="AH198"/>
      <c r="AI198"/>
      <c r="AJ198"/>
      <c r="AK198"/>
      <c r="AL198"/>
      <c r="AM198"/>
    </row>
    <row r="199" spans="1:39" s="1" customFormat="1" ht="19.5" hidden="1" customHeight="1" x14ac:dyDescent="0.25">
      <c r="A199" s="139"/>
      <c r="B199" s="837" t="s">
        <v>437</v>
      </c>
      <c r="C199" s="838"/>
      <c r="D199" s="838"/>
      <c r="E199" s="838"/>
      <c r="F199" s="838"/>
      <c r="G199" s="838"/>
      <c r="H199" s="838"/>
      <c r="I199" s="838"/>
      <c r="J199" s="838"/>
      <c r="K199" s="838"/>
      <c r="L199" s="838"/>
      <c r="M199" s="838"/>
      <c r="N199" s="838"/>
      <c r="O199" s="838"/>
      <c r="P199" s="838"/>
      <c r="Q199" s="838"/>
      <c r="R199" s="838"/>
      <c r="S199" s="838"/>
      <c r="T199" s="734">
        <v>0</v>
      </c>
      <c r="U199" s="734"/>
      <c r="V199" s="734"/>
      <c r="W199" s="734"/>
      <c r="X199" s="734"/>
      <c r="Y199" s="734"/>
      <c r="Z199" s="142"/>
      <c r="AA199" s="143"/>
      <c r="AB199"/>
      <c r="AC199"/>
      <c r="AD199"/>
      <c r="AE199"/>
      <c r="AF199"/>
      <c r="AG199"/>
      <c r="AH199"/>
      <c r="AI199"/>
      <c r="AJ199"/>
      <c r="AK199"/>
      <c r="AL199"/>
      <c r="AM199"/>
    </row>
    <row r="200" spans="1:39" s="1" customFormat="1" ht="19.5" hidden="1" customHeight="1" x14ac:dyDescent="0.25">
      <c r="A200" s="139"/>
      <c r="B200" s="837" t="s">
        <v>438</v>
      </c>
      <c r="C200" s="838"/>
      <c r="D200" s="838"/>
      <c r="E200" s="838"/>
      <c r="F200" s="838"/>
      <c r="G200" s="838"/>
      <c r="H200" s="838"/>
      <c r="I200" s="838"/>
      <c r="J200" s="838"/>
      <c r="K200" s="838"/>
      <c r="L200" s="838"/>
      <c r="M200" s="838"/>
      <c r="N200" s="838"/>
      <c r="O200" s="838"/>
      <c r="P200" s="838"/>
      <c r="Q200" s="838"/>
      <c r="R200" s="838"/>
      <c r="S200" s="838"/>
      <c r="T200" s="734">
        <v>0</v>
      </c>
      <c r="U200" s="734"/>
      <c r="V200" s="734"/>
      <c r="W200" s="734"/>
      <c r="X200" s="734"/>
      <c r="Y200" s="734"/>
      <c r="Z200" s="142"/>
      <c r="AA200" s="143"/>
      <c r="AB200"/>
      <c r="AC200"/>
      <c r="AD200"/>
      <c r="AE200"/>
      <c r="AF200"/>
      <c r="AG200"/>
      <c r="AH200"/>
      <c r="AI200"/>
      <c r="AJ200"/>
      <c r="AK200"/>
      <c r="AL200"/>
      <c r="AM200"/>
    </row>
    <row r="201" spans="1:39" s="1" customFormat="1" ht="19.5" hidden="1" customHeight="1" x14ac:dyDescent="0.25">
      <c r="A201" s="139"/>
      <c r="B201" s="837" t="s">
        <v>439</v>
      </c>
      <c r="C201" s="838"/>
      <c r="D201" s="838"/>
      <c r="E201" s="838"/>
      <c r="F201" s="838"/>
      <c r="G201" s="838"/>
      <c r="H201" s="838"/>
      <c r="I201" s="838"/>
      <c r="J201" s="838"/>
      <c r="K201" s="838"/>
      <c r="L201" s="838"/>
      <c r="M201" s="838"/>
      <c r="N201" s="838"/>
      <c r="O201" s="838"/>
      <c r="P201" s="838"/>
      <c r="Q201" s="838"/>
      <c r="R201" s="838"/>
      <c r="S201" s="838"/>
      <c r="T201" s="734">
        <v>0</v>
      </c>
      <c r="U201" s="734"/>
      <c r="V201" s="734"/>
      <c r="W201" s="734"/>
      <c r="X201" s="734"/>
      <c r="Y201" s="734"/>
      <c r="Z201" s="142"/>
      <c r="AA201" s="143"/>
      <c r="AB201"/>
      <c r="AC201"/>
      <c r="AD201"/>
      <c r="AE201"/>
      <c r="AF201"/>
      <c r="AG201"/>
      <c r="AH201"/>
      <c r="AI201"/>
      <c r="AJ201"/>
      <c r="AK201"/>
      <c r="AL201"/>
      <c r="AM201"/>
    </row>
    <row r="202" spans="1:39" ht="19.5" hidden="1" customHeight="1" x14ac:dyDescent="0.25">
      <c r="A202" s="139"/>
      <c r="B202" s="837" t="s">
        <v>440</v>
      </c>
      <c r="C202" s="838"/>
      <c r="D202" s="838"/>
      <c r="E202" s="838"/>
      <c r="F202" s="838"/>
      <c r="G202" s="838"/>
      <c r="H202" s="838"/>
      <c r="I202" s="838"/>
      <c r="J202" s="838"/>
      <c r="K202" s="838"/>
      <c r="L202" s="838"/>
      <c r="M202" s="838"/>
      <c r="N202" s="838"/>
      <c r="O202" s="838"/>
      <c r="P202" s="838"/>
      <c r="Q202" s="838"/>
      <c r="R202" s="838"/>
      <c r="S202" s="838"/>
      <c r="T202" s="734">
        <v>0</v>
      </c>
      <c r="U202" s="734"/>
      <c r="V202" s="734"/>
      <c r="W202" s="734"/>
      <c r="X202" s="734"/>
      <c r="Y202" s="734"/>
      <c r="Z202" s="142"/>
      <c r="AA202" s="143"/>
    </row>
    <row r="203" spans="1:39" s="1" customFormat="1" ht="19.5" hidden="1" customHeight="1" x14ac:dyDescent="0.25">
      <c r="A203" s="139"/>
      <c r="B203" s="930" t="s">
        <v>450</v>
      </c>
      <c r="C203" s="931"/>
      <c r="D203" s="931"/>
      <c r="E203" s="931"/>
      <c r="F203" s="931"/>
      <c r="G203" s="931"/>
      <c r="H203" s="931"/>
      <c r="I203" s="931"/>
      <c r="J203" s="931"/>
      <c r="K203" s="931"/>
      <c r="L203" s="931"/>
      <c r="M203" s="931"/>
      <c r="N203" s="931"/>
      <c r="O203" s="931"/>
      <c r="P203" s="931"/>
      <c r="Q203" s="931"/>
      <c r="R203" s="931"/>
      <c r="S203" s="931"/>
      <c r="T203" s="733">
        <f>SUM(T204:Y205)</f>
        <v>0</v>
      </c>
      <c r="U203" s="733"/>
      <c r="V203" s="733"/>
      <c r="W203" s="733"/>
      <c r="X203" s="733"/>
      <c r="Y203" s="733"/>
      <c r="Z203" s="142"/>
      <c r="AA203" s="143"/>
      <c r="AB203"/>
      <c r="AC203"/>
      <c r="AD203"/>
      <c r="AE203"/>
      <c r="AF203"/>
      <c r="AG203"/>
      <c r="AH203"/>
      <c r="AI203"/>
      <c r="AJ203"/>
      <c r="AK203"/>
      <c r="AL203"/>
      <c r="AM203"/>
    </row>
    <row r="204" spans="1:39" s="1" customFormat="1" ht="19.5" hidden="1" customHeight="1" x14ac:dyDescent="0.25">
      <c r="A204" s="139"/>
      <c r="B204" s="837" t="s">
        <v>441</v>
      </c>
      <c r="C204" s="838"/>
      <c r="D204" s="838"/>
      <c r="E204" s="838"/>
      <c r="F204" s="838"/>
      <c r="G204" s="838"/>
      <c r="H204" s="838"/>
      <c r="I204" s="838"/>
      <c r="J204" s="838"/>
      <c r="K204" s="838"/>
      <c r="L204" s="838"/>
      <c r="M204" s="838"/>
      <c r="N204" s="838"/>
      <c r="O204" s="838"/>
      <c r="P204" s="838"/>
      <c r="Q204" s="838"/>
      <c r="R204" s="838"/>
      <c r="S204" s="838"/>
      <c r="T204" s="734">
        <v>0</v>
      </c>
      <c r="U204" s="734"/>
      <c r="V204" s="734"/>
      <c r="W204" s="734"/>
      <c r="X204" s="734"/>
      <c r="Y204" s="734"/>
      <c r="Z204" s="142"/>
      <c r="AA204" s="143"/>
      <c r="AB204"/>
      <c r="AC204"/>
      <c r="AD204"/>
      <c r="AE204"/>
      <c r="AF204"/>
      <c r="AG204"/>
      <c r="AH204"/>
      <c r="AI204"/>
      <c r="AJ204"/>
      <c r="AK204"/>
      <c r="AL204"/>
      <c r="AM204"/>
    </row>
    <row r="205" spans="1:39" s="1" customFormat="1" ht="19.5" hidden="1" customHeight="1" x14ac:dyDescent="0.25">
      <c r="A205" s="139"/>
      <c r="B205" s="837" t="s">
        <v>442</v>
      </c>
      <c r="C205" s="838"/>
      <c r="D205" s="838"/>
      <c r="E205" s="838"/>
      <c r="F205" s="838"/>
      <c r="G205" s="838"/>
      <c r="H205" s="838"/>
      <c r="I205" s="838"/>
      <c r="J205" s="838"/>
      <c r="K205" s="838"/>
      <c r="L205" s="838"/>
      <c r="M205" s="838"/>
      <c r="N205" s="838"/>
      <c r="O205" s="838"/>
      <c r="P205" s="838"/>
      <c r="Q205" s="838"/>
      <c r="R205" s="838"/>
      <c r="S205" s="838"/>
      <c r="T205" s="734">
        <v>0</v>
      </c>
      <c r="U205" s="734"/>
      <c r="V205" s="734"/>
      <c r="W205" s="734"/>
      <c r="X205" s="734"/>
      <c r="Y205" s="734"/>
      <c r="Z205" s="142"/>
      <c r="AA205" s="143"/>
      <c r="AB205"/>
      <c r="AC205"/>
      <c r="AD205"/>
      <c r="AE205"/>
      <c r="AF205"/>
      <c r="AG205"/>
      <c r="AH205"/>
      <c r="AI205"/>
      <c r="AJ205"/>
      <c r="AK205"/>
      <c r="AL205"/>
      <c r="AM205"/>
    </row>
    <row r="206" spans="1:39" s="1" customFormat="1" ht="19.5" hidden="1" customHeight="1" x14ac:dyDescent="0.25">
      <c r="A206" s="139"/>
      <c r="B206" s="930" t="s">
        <v>443</v>
      </c>
      <c r="C206" s="931"/>
      <c r="D206" s="931"/>
      <c r="E206" s="931"/>
      <c r="F206" s="931"/>
      <c r="G206" s="931"/>
      <c r="H206" s="931"/>
      <c r="I206" s="931"/>
      <c r="J206" s="931"/>
      <c r="K206" s="931"/>
      <c r="L206" s="931"/>
      <c r="M206" s="931"/>
      <c r="N206" s="931"/>
      <c r="O206" s="931"/>
      <c r="P206" s="931"/>
      <c r="Q206" s="931"/>
      <c r="R206" s="931"/>
      <c r="S206" s="931"/>
      <c r="T206" s="734">
        <v>0</v>
      </c>
      <c r="U206" s="734"/>
      <c r="V206" s="734"/>
      <c r="W206" s="734"/>
      <c r="X206" s="734"/>
      <c r="Y206" s="734"/>
      <c r="Z206" s="142"/>
      <c r="AA206" s="143"/>
      <c r="AB206"/>
      <c r="AC206"/>
      <c r="AD206"/>
      <c r="AE206"/>
      <c r="AF206"/>
      <c r="AG206"/>
      <c r="AH206"/>
      <c r="AI206"/>
      <c r="AJ206"/>
      <c r="AK206"/>
      <c r="AL206"/>
      <c r="AM206"/>
    </row>
    <row r="207" spans="1:39" s="1" customFormat="1" ht="19.5" hidden="1" customHeight="1" x14ac:dyDescent="0.25">
      <c r="A207" s="139"/>
      <c r="B207" s="930" t="s">
        <v>454</v>
      </c>
      <c r="C207" s="931"/>
      <c r="D207" s="931"/>
      <c r="E207" s="931"/>
      <c r="F207" s="931"/>
      <c r="G207" s="931"/>
      <c r="H207" s="931"/>
      <c r="I207" s="931"/>
      <c r="J207" s="931"/>
      <c r="K207" s="931"/>
      <c r="L207" s="931"/>
      <c r="M207" s="931"/>
      <c r="N207" s="931"/>
      <c r="O207" s="931"/>
      <c r="P207" s="931"/>
      <c r="Q207" s="931"/>
      <c r="R207" s="931"/>
      <c r="S207" s="931"/>
      <c r="T207" s="734">
        <v>0</v>
      </c>
      <c r="U207" s="734"/>
      <c r="V207" s="734"/>
      <c r="W207" s="734"/>
      <c r="X207" s="734"/>
      <c r="Y207" s="734"/>
      <c r="Z207" s="142"/>
      <c r="AA207" s="143"/>
      <c r="AB207"/>
      <c r="AC207"/>
      <c r="AD207"/>
      <c r="AE207"/>
      <c r="AF207"/>
      <c r="AG207"/>
      <c r="AH207"/>
      <c r="AI207"/>
      <c r="AJ207"/>
      <c r="AK207"/>
      <c r="AL207"/>
      <c r="AM207"/>
    </row>
    <row r="208" spans="1:39" s="1" customFormat="1" ht="19.5" hidden="1" customHeight="1" x14ac:dyDescent="0.25">
      <c r="A208" s="139"/>
      <c r="B208" s="930" t="s">
        <v>453</v>
      </c>
      <c r="C208" s="931"/>
      <c r="D208" s="931"/>
      <c r="E208" s="931"/>
      <c r="F208" s="931"/>
      <c r="G208" s="931"/>
      <c r="H208" s="931"/>
      <c r="I208" s="931"/>
      <c r="J208" s="931"/>
      <c r="K208" s="931"/>
      <c r="L208" s="931"/>
      <c r="M208" s="931"/>
      <c r="N208" s="931"/>
      <c r="O208" s="931"/>
      <c r="P208" s="931"/>
      <c r="Q208" s="931"/>
      <c r="R208" s="931"/>
      <c r="S208" s="931"/>
      <c r="T208" s="734">
        <v>0</v>
      </c>
      <c r="U208" s="734"/>
      <c r="V208" s="734"/>
      <c r="W208" s="734"/>
      <c r="X208" s="734"/>
      <c r="Y208" s="734"/>
      <c r="Z208" s="142"/>
      <c r="AA208" s="143"/>
      <c r="AB208"/>
      <c r="AC208"/>
      <c r="AD208"/>
      <c r="AE208"/>
      <c r="AF208"/>
      <c r="AG208"/>
      <c r="AH208"/>
      <c r="AI208"/>
      <c r="AJ208"/>
      <c r="AK208"/>
      <c r="AL208"/>
      <c r="AM208"/>
    </row>
    <row r="209" spans="1:39" ht="19.5" hidden="1" customHeight="1" x14ac:dyDescent="0.25">
      <c r="A209" s="139"/>
      <c r="B209" s="930" t="s">
        <v>452</v>
      </c>
      <c r="C209" s="931"/>
      <c r="D209" s="931"/>
      <c r="E209" s="931"/>
      <c r="F209" s="931"/>
      <c r="G209" s="931"/>
      <c r="H209" s="931"/>
      <c r="I209" s="931"/>
      <c r="J209" s="931"/>
      <c r="K209" s="931"/>
      <c r="L209" s="931"/>
      <c r="M209" s="931"/>
      <c r="N209" s="931"/>
      <c r="O209" s="931"/>
      <c r="P209" s="931"/>
      <c r="Q209" s="931"/>
      <c r="R209" s="931"/>
      <c r="S209" s="931"/>
      <c r="T209" s="734">
        <v>0</v>
      </c>
      <c r="U209" s="734"/>
      <c r="V209" s="734"/>
      <c r="W209" s="734"/>
      <c r="X209" s="734"/>
      <c r="Y209" s="734"/>
      <c r="Z209" s="142"/>
      <c r="AA209" s="143"/>
    </row>
    <row r="210" spans="1:39" ht="19.5" hidden="1" customHeight="1" x14ac:dyDescent="0.25">
      <c r="A210" s="139"/>
      <c r="B210" s="930" t="s">
        <v>451</v>
      </c>
      <c r="C210" s="931"/>
      <c r="D210" s="931"/>
      <c r="E210" s="931"/>
      <c r="F210" s="931"/>
      <c r="G210" s="931"/>
      <c r="H210" s="931"/>
      <c r="I210" s="931"/>
      <c r="J210" s="931"/>
      <c r="K210" s="931"/>
      <c r="L210" s="931"/>
      <c r="M210" s="931"/>
      <c r="N210" s="931"/>
      <c r="O210" s="931"/>
      <c r="P210" s="931"/>
      <c r="Q210" s="931"/>
      <c r="R210" s="931"/>
      <c r="S210" s="931"/>
      <c r="T210" s="733">
        <f>T195-T196-T197-T203-T206+T207-T208-T209</f>
        <v>0</v>
      </c>
      <c r="U210" s="733"/>
      <c r="V210" s="733"/>
      <c r="W210" s="733"/>
      <c r="X210" s="733"/>
      <c r="Y210" s="733"/>
      <c r="Z210" s="142"/>
      <c r="AA210" s="143"/>
    </row>
    <row r="211" spans="1:39" ht="19.5" hidden="1" customHeight="1" x14ac:dyDescent="0.25">
      <c r="A211" s="139"/>
      <c r="B211" s="930" t="s">
        <v>444</v>
      </c>
      <c r="C211" s="931"/>
      <c r="D211" s="931"/>
      <c r="E211" s="931"/>
      <c r="F211" s="931"/>
      <c r="G211" s="931"/>
      <c r="H211" s="931"/>
      <c r="I211" s="931"/>
      <c r="J211" s="931"/>
      <c r="K211" s="931"/>
      <c r="L211" s="931"/>
      <c r="M211" s="931"/>
      <c r="N211" s="931"/>
      <c r="O211" s="931"/>
      <c r="P211" s="931"/>
      <c r="Q211" s="931"/>
      <c r="R211" s="931"/>
      <c r="S211" s="931"/>
      <c r="T211" s="734">
        <v>0</v>
      </c>
      <c r="U211" s="734"/>
      <c r="V211" s="734"/>
      <c r="W211" s="734"/>
      <c r="X211" s="734"/>
      <c r="Y211" s="734"/>
      <c r="Z211" s="142"/>
      <c r="AA211" s="143"/>
    </row>
    <row r="212" spans="1:39" ht="19.5" hidden="1" customHeight="1" x14ac:dyDescent="0.25">
      <c r="A212" s="139"/>
      <c r="B212" s="930" t="s">
        <v>445</v>
      </c>
      <c r="C212" s="931"/>
      <c r="D212" s="931"/>
      <c r="E212" s="931"/>
      <c r="F212" s="931"/>
      <c r="G212" s="931"/>
      <c r="H212" s="931"/>
      <c r="I212" s="931"/>
      <c r="J212" s="931"/>
      <c r="K212" s="931"/>
      <c r="L212" s="931"/>
      <c r="M212" s="931"/>
      <c r="N212" s="931"/>
      <c r="O212" s="931"/>
      <c r="P212" s="931"/>
      <c r="Q212" s="931"/>
      <c r="R212" s="931"/>
      <c r="S212" s="931"/>
      <c r="T212" s="734">
        <v>0</v>
      </c>
      <c r="U212" s="734"/>
      <c r="V212" s="734"/>
      <c r="W212" s="734"/>
      <c r="X212" s="734"/>
      <c r="Y212" s="734"/>
      <c r="Z212" s="142"/>
      <c r="AA212" s="143"/>
    </row>
    <row r="213" spans="1:39" ht="19.5" hidden="1" customHeight="1" x14ac:dyDescent="0.25">
      <c r="A213" s="139"/>
      <c r="B213" s="930" t="s">
        <v>446</v>
      </c>
      <c r="C213" s="931"/>
      <c r="D213" s="931"/>
      <c r="E213" s="931"/>
      <c r="F213" s="931"/>
      <c r="G213" s="931"/>
      <c r="H213" s="931"/>
      <c r="I213" s="931"/>
      <c r="J213" s="931"/>
      <c r="K213" s="931"/>
      <c r="L213" s="931"/>
      <c r="M213" s="931"/>
      <c r="N213" s="931"/>
      <c r="O213" s="931"/>
      <c r="P213" s="931"/>
      <c r="Q213" s="931"/>
      <c r="R213" s="931"/>
      <c r="S213" s="931"/>
      <c r="T213" s="734">
        <v>0</v>
      </c>
      <c r="U213" s="734"/>
      <c r="V213" s="734"/>
      <c r="W213" s="734"/>
      <c r="X213" s="734"/>
      <c r="Y213" s="734"/>
      <c r="Z213" s="142"/>
      <c r="AA213" s="143"/>
    </row>
    <row r="214" spans="1:39" ht="19.5" hidden="1" customHeight="1" x14ac:dyDescent="0.25">
      <c r="A214" s="139"/>
      <c r="B214" s="930" t="s">
        <v>447</v>
      </c>
      <c r="C214" s="931"/>
      <c r="D214" s="931"/>
      <c r="E214" s="931"/>
      <c r="F214" s="931"/>
      <c r="G214" s="931"/>
      <c r="H214" s="931"/>
      <c r="I214" s="931"/>
      <c r="J214" s="931"/>
      <c r="K214" s="931"/>
      <c r="L214" s="931"/>
      <c r="M214" s="931"/>
      <c r="N214" s="931"/>
      <c r="O214" s="931"/>
      <c r="P214" s="931"/>
      <c r="Q214" s="931"/>
      <c r="R214" s="931"/>
      <c r="S214" s="931"/>
      <c r="T214" s="734">
        <v>0</v>
      </c>
      <c r="U214" s="734"/>
      <c r="V214" s="734"/>
      <c r="W214" s="734"/>
      <c r="X214" s="734"/>
      <c r="Y214" s="734"/>
      <c r="Z214" s="142"/>
      <c r="AA214" s="143"/>
    </row>
    <row r="215" spans="1:39" hidden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42"/>
      <c r="AA215" s="143"/>
    </row>
    <row r="216" spans="1:39" hidden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42"/>
      <c r="AA216" s="143"/>
    </row>
    <row r="217" spans="1:39" ht="15.75" customHeight="1" x14ac:dyDescent="0.25">
      <c r="A217" s="136"/>
      <c r="B217" s="700" t="s">
        <v>364</v>
      </c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136"/>
      <c r="Y217" s="136"/>
      <c r="Z217" s="142"/>
      <c r="AA217" s="14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 x14ac:dyDescent="0.25">
      <c r="A218" s="136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136"/>
      <c r="Y218" s="136"/>
      <c r="Z218" s="142"/>
      <c r="AA218" s="143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24.75" customHeigh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762"/>
      <c r="U219" s="762"/>
      <c r="V219" s="762"/>
      <c r="W219" s="762"/>
      <c r="X219" s="762"/>
      <c r="Y219" s="762"/>
      <c r="Z219" s="142"/>
      <c r="AA219" s="143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45.75" customHeight="1" x14ac:dyDescent="0.25">
      <c r="A220" s="139"/>
      <c r="B220" s="1028" t="s">
        <v>294</v>
      </c>
      <c r="C220" s="1029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29"/>
      <c r="O220" s="1029"/>
      <c r="P220" s="1029"/>
      <c r="Q220" s="1029"/>
      <c r="R220" s="1029"/>
      <c r="S220" s="1030"/>
      <c r="T220" s="596" t="s">
        <v>763</v>
      </c>
      <c r="U220" s="597"/>
      <c r="V220" s="597"/>
      <c r="W220" s="596" t="s">
        <v>764</v>
      </c>
      <c r="X220" s="597"/>
      <c r="Y220" s="597"/>
      <c r="Z220" s="142"/>
      <c r="AA220" s="143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25.5" customHeight="1" x14ac:dyDescent="0.25">
      <c r="A221" s="139"/>
      <c r="B221" s="802">
        <f>Анкета6!B74</f>
        <v>0</v>
      </c>
      <c r="C221" s="1031"/>
      <c r="D221" s="1031"/>
      <c r="E221" s="1031"/>
      <c r="F221" s="1031"/>
      <c r="G221" s="1031"/>
      <c r="H221" s="1031"/>
      <c r="I221" s="1031"/>
      <c r="J221" s="1031"/>
      <c r="K221" s="1031"/>
      <c r="L221" s="1031"/>
      <c r="M221" s="1031"/>
      <c r="N221" s="1031"/>
      <c r="O221" s="1031"/>
      <c r="P221" s="1031"/>
      <c r="Q221" s="1031"/>
      <c r="R221" s="1031"/>
      <c r="S221" s="1032"/>
      <c r="T221" s="848">
        <f>Анкета6!T74</f>
        <v>0</v>
      </c>
      <c r="U221" s="849"/>
      <c r="V221" s="849"/>
      <c r="W221" s="848">
        <f>Анкета6!W74</f>
        <v>0</v>
      </c>
      <c r="X221" s="849"/>
      <c r="Y221" s="849"/>
      <c r="Z221" s="142"/>
      <c r="AA221" s="143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25.5" customHeight="1" x14ac:dyDescent="0.25">
      <c r="A222" s="139"/>
      <c r="B222" s="802">
        <f>Анкета6!B75</f>
        <v>0</v>
      </c>
      <c r="C222" s="1031"/>
      <c r="D222" s="1031"/>
      <c r="E222" s="1031"/>
      <c r="F222" s="1031"/>
      <c r="G222" s="1031"/>
      <c r="H222" s="1031"/>
      <c r="I222" s="1031"/>
      <c r="J222" s="1031"/>
      <c r="K222" s="1031"/>
      <c r="L222" s="1031"/>
      <c r="M222" s="1031"/>
      <c r="N222" s="1031"/>
      <c r="O222" s="1031">
        <f>Анкета6!O75</f>
        <v>0</v>
      </c>
      <c r="P222" s="1031"/>
      <c r="Q222" s="1031"/>
      <c r="R222" s="1031"/>
      <c r="S222" s="1032"/>
      <c r="T222" s="848">
        <f>Анкета6!T75</f>
        <v>0</v>
      </c>
      <c r="U222" s="849"/>
      <c r="V222" s="849"/>
      <c r="W222" s="848">
        <f>Анкета6!W75</f>
        <v>0</v>
      </c>
      <c r="X222" s="849"/>
      <c r="Y222" s="849"/>
      <c r="Z222" s="142"/>
      <c r="AA222" s="143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25.5" customHeight="1" x14ac:dyDescent="0.25">
      <c r="A223" s="139"/>
      <c r="B223" s="802">
        <f>Анкета6!B76</f>
        <v>0</v>
      </c>
      <c r="C223" s="1031"/>
      <c r="D223" s="1031"/>
      <c r="E223" s="1031"/>
      <c r="F223" s="1031"/>
      <c r="G223" s="1031"/>
      <c r="H223" s="1031"/>
      <c r="I223" s="1031"/>
      <c r="J223" s="1031"/>
      <c r="K223" s="1031"/>
      <c r="L223" s="1031"/>
      <c r="M223" s="1031"/>
      <c r="N223" s="1031"/>
      <c r="O223" s="1031">
        <f>Анкета6!O76</f>
        <v>0</v>
      </c>
      <c r="P223" s="1031"/>
      <c r="Q223" s="1031"/>
      <c r="R223" s="1031"/>
      <c r="S223" s="1032"/>
      <c r="T223" s="848">
        <f>Анкета6!T76</f>
        <v>0</v>
      </c>
      <c r="U223" s="849"/>
      <c r="V223" s="849"/>
      <c r="W223" s="848">
        <f>Анкета6!W76</f>
        <v>0</v>
      </c>
      <c r="X223" s="849"/>
      <c r="Y223" s="849"/>
      <c r="Z223" s="142"/>
      <c r="AA223" s="143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25.5" customHeight="1" x14ac:dyDescent="0.25">
      <c r="A224" s="139"/>
      <c r="B224" s="802">
        <f>Анкета6!B77</f>
        <v>0</v>
      </c>
      <c r="C224" s="1031"/>
      <c r="D224" s="1031"/>
      <c r="E224" s="1031"/>
      <c r="F224" s="1031"/>
      <c r="G224" s="1031"/>
      <c r="H224" s="1031"/>
      <c r="I224" s="1031"/>
      <c r="J224" s="1031"/>
      <c r="K224" s="1031"/>
      <c r="L224" s="1031"/>
      <c r="M224" s="1031"/>
      <c r="N224" s="1031"/>
      <c r="O224" s="1031">
        <f>Анкета6!O77</f>
        <v>0</v>
      </c>
      <c r="P224" s="1031"/>
      <c r="Q224" s="1031"/>
      <c r="R224" s="1031"/>
      <c r="S224" s="1032"/>
      <c r="T224" s="848">
        <f>Анкета6!T77</f>
        <v>0</v>
      </c>
      <c r="U224" s="849"/>
      <c r="V224" s="849"/>
      <c r="W224" s="848">
        <f>Анкета6!W77</f>
        <v>0</v>
      </c>
      <c r="X224" s="849"/>
      <c r="Y224" s="849"/>
      <c r="Z224" s="142"/>
      <c r="AA224" s="143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25.5" customHeight="1" x14ac:dyDescent="0.25">
      <c r="A225" s="139"/>
      <c r="B225" s="802">
        <f>Анкета6!B78</f>
        <v>0</v>
      </c>
      <c r="C225" s="1031"/>
      <c r="D225" s="1031"/>
      <c r="E225" s="1031"/>
      <c r="F225" s="1031"/>
      <c r="G225" s="1031"/>
      <c r="H225" s="1031"/>
      <c r="I225" s="1031"/>
      <c r="J225" s="1031"/>
      <c r="K225" s="1031"/>
      <c r="L225" s="1031"/>
      <c r="M225" s="1031"/>
      <c r="N225" s="1031"/>
      <c r="O225" s="1031">
        <f>Анкета6!O78</f>
        <v>0</v>
      </c>
      <c r="P225" s="1031"/>
      <c r="Q225" s="1031"/>
      <c r="R225" s="1031"/>
      <c r="S225" s="1032"/>
      <c r="T225" s="848">
        <f>Анкета6!T78</f>
        <v>0</v>
      </c>
      <c r="U225" s="849"/>
      <c r="V225" s="849"/>
      <c r="W225" s="848">
        <f>Анкета6!W78</f>
        <v>0</v>
      </c>
      <c r="X225" s="849"/>
      <c r="Y225" s="849"/>
      <c r="Z225" s="142"/>
      <c r="AA225" s="143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42"/>
      <c r="AA226" s="143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s="1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42"/>
      <c r="AA227" s="143"/>
    </row>
    <row r="228" spans="1:39" s="1" customFormat="1" ht="15.75" hidden="1" customHeight="1" x14ac:dyDescent="0.25">
      <c r="A228" s="136"/>
      <c r="B228" s="700" t="s">
        <v>480</v>
      </c>
      <c r="C228" s="700"/>
      <c r="D228" s="700"/>
      <c r="E228" s="700"/>
      <c r="F228" s="700"/>
      <c r="G228" s="700"/>
      <c r="H228" s="700"/>
      <c r="I228" s="700"/>
      <c r="J228" s="700"/>
      <c r="K228" s="700"/>
      <c r="L228" s="942" t="str">
        <f>IF(OR(M68="Да",M69="Да",M71="Да"),"ТРЕБУЕТСЯ ЗАПОЛНЕНИЕ","ЗАПОЛНЕНИЕ НЕ ТРЕБУЕТСЯ")</f>
        <v>ЗАПОЛНЕНИЕ НЕ ТРЕБУЕТСЯ</v>
      </c>
      <c r="M228" s="942"/>
      <c r="N228" s="942"/>
      <c r="O228" s="942"/>
      <c r="P228" s="942"/>
      <c r="Q228" s="942"/>
      <c r="R228" s="942"/>
      <c r="S228" s="942"/>
      <c r="T228" s="942"/>
      <c r="U228" s="942"/>
      <c r="V228" s="942"/>
      <c r="W228" s="191"/>
      <c r="X228" s="136"/>
      <c r="Y228" s="136"/>
      <c r="Z228" s="142"/>
      <c r="AA228" s="143"/>
    </row>
    <row r="229" spans="1:39" s="1" customFormat="1" ht="15.75" hidden="1" customHeight="1" x14ac:dyDescent="0.25">
      <c r="A229" s="136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942"/>
      <c r="M229" s="942"/>
      <c r="N229" s="942"/>
      <c r="O229" s="942"/>
      <c r="P229" s="942"/>
      <c r="Q229" s="942"/>
      <c r="R229" s="942"/>
      <c r="S229" s="942"/>
      <c r="T229" s="942"/>
      <c r="U229" s="942"/>
      <c r="V229" s="942"/>
      <c r="W229" s="191"/>
      <c r="X229" s="136"/>
      <c r="Y229" s="136"/>
      <c r="Z229" s="142"/>
      <c r="AA229" s="143"/>
    </row>
    <row r="230" spans="1:39" s="1" customFormat="1" ht="15" hidden="1" customHeight="1" x14ac:dyDescent="0.25">
      <c r="A230" s="139"/>
      <c r="B230" s="192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42"/>
      <c r="AA230" s="143"/>
    </row>
    <row r="231" spans="1:39" s="1" customFormat="1" ht="15" hidden="1" customHeight="1" x14ac:dyDescent="0.25">
      <c r="A231" s="139"/>
      <c r="B231" s="803" t="s">
        <v>481</v>
      </c>
      <c r="C231" s="806" t="s">
        <v>482</v>
      </c>
      <c r="D231" s="806"/>
      <c r="E231" s="806"/>
      <c r="F231" s="806"/>
      <c r="G231" s="806" t="s">
        <v>483</v>
      </c>
      <c r="H231" s="806"/>
      <c r="I231" s="806"/>
      <c r="J231" s="809" t="s">
        <v>488</v>
      </c>
      <c r="K231" s="810"/>
      <c r="L231" s="810" t="s">
        <v>484</v>
      </c>
      <c r="M231" s="810"/>
      <c r="N231" s="844" t="s">
        <v>489</v>
      </c>
      <c r="O231" s="845"/>
      <c r="P231" s="844" t="s">
        <v>490</v>
      </c>
      <c r="Q231" s="845"/>
      <c r="R231" s="845" t="s">
        <v>485</v>
      </c>
      <c r="S231" s="845"/>
      <c r="T231" s="844" t="s">
        <v>491</v>
      </c>
      <c r="U231" s="845"/>
      <c r="V231" s="927" t="s">
        <v>486</v>
      </c>
      <c r="W231" s="927"/>
      <c r="X231" s="932" t="s">
        <v>487</v>
      </c>
      <c r="Y231" s="932"/>
      <c r="Z231" s="142"/>
      <c r="AA231" s="143"/>
    </row>
    <row r="232" spans="1:39" s="1" customFormat="1" ht="15" hidden="1" customHeight="1" x14ac:dyDescent="0.25">
      <c r="A232" s="139"/>
      <c r="B232" s="804"/>
      <c r="C232" s="807"/>
      <c r="D232" s="807"/>
      <c r="E232" s="807"/>
      <c r="F232" s="807"/>
      <c r="G232" s="807"/>
      <c r="H232" s="807"/>
      <c r="I232" s="807"/>
      <c r="J232" s="811"/>
      <c r="K232" s="811"/>
      <c r="L232" s="811"/>
      <c r="M232" s="811"/>
      <c r="N232" s="846"/>
      <c r="O232" s="846"/>
      <c r="P232" s="846"/>
      <c r="Q232" s="846"/>
      <c r="R232" s="846"/>
      <c r="S232" s="846"/>
      <c r="T232" s="846"/>
      <c r="U232" s="846"/>
      <c r="V232" s="928"/>
      <c r="W232" s="928"/>
      <c r="X232" s="933"/>
      <c r="Y232" s="933"/>
      <c r="Z232" s="142"/>
      <c r="AA232" s="143"/>
    </row>
    <row r="233" spans="1:39" s="1" customFormat="1" ht="15" hidden="1" customHeight="1" x14ac:dyDescent="0.25">
      <c r="A233" s="139"/>
      <c r="B233" s="804"/>
      <c r="C233" s="807"/>
      <c r="D233" s="807"/>
      <c r="E233" s="807"/>
      <c r="F233" s="807"/>
      <c r="G233" s="807"/>
      <c r="H233" s="807"/>
      <c r="I233" s="807"/>
      <c r="J233" s="811"/>
      <c r="K233" s="811"/>
      <c r="L233" s="811"/>
      <c r="M233" s="811"/>
      <c r="N233" s="846"/>
      <c r="O233" s="846"/>
      <c r="P233" s="846"/>
      <c r="Q233" s="846"/>
      <c r="R233" s="846"/>
      <c r="S233" s="846"/>
      <c r="T233" s="846"/>
      <c r="U233" s="846"/>
      <c r="V233" s="928"/>
      <c r="W233" s="928"/>
      <c r="X233" s="933"/>
      <c r="Y233" s="933"/>
      <c r="Z233" s="142"/>
      <c r="AA233" s="143"/>
    </row>
    <row r="234" spans="1:39" s="1" customFormat="1" ht="21.75" hidden="1" customHeight="1" x14ac:dyDescent="0.25">
      <c r="A234" s="139"/>
      <c r="B234" s="805"/>
      <c r="C234" s="808"/>
      <c r="D234" s="808"/>
      <c r="E234" s="808"/>
      <c r="F234" s="808"/>
      <c r="G234" s="808"/>
      <c r="H234" s="808"/>
      <c r="I234" s="808"/>
      <c r="J234" s="812"/>
      <c r="K234" s="812"/>
      <c r="L234" s="812"/>
      <c r="M234" s="812"/>
      <c r="N234" s="847"/>
      <c r="O234" s="847"/>
      <c r="P234" s="847"/>
      <c r="Q234" s="847"/>
      <c r="R234" s="847"/>
      <c r="S234" s="847"/>
      <c r="T234" s="847"/>
      <c r="U234" s="847"/>
      <c r="V234" s="929"/>
      <c r="W234" s="929"/>
      <c r="X234" s="934"/>
      <c r="Y234" s="934"/>
      <c r="Z234" s="142"/>
      <c r="AA234" s="143"/>
    </row>
    <row r="235" spans="1:39" s="1" customFormat="1" ht="21" hidden="1" customHeight="1" x14ac:dyDescent="0.25">
      <c r="A235" s="139"/>
      <c r="B235" s="840" t="s">
        <v>493</v>
      </c>
      <c r="C235" s="841"/>
      <c r="D235" s="841"/>
      <c r="E235" s="841"/>
      <c r="F235" s="841"/>
      <c r="G235" s="841"/>
      <c r="H235" s="841"/>
      <c r="I235" s="841"/>
      <c r="J235" s="841"/>
      <c r="K235" s="841"/>
      <c r="L235" s="841"/>
      <c r="M235" s="841"/>
      <c r="N235" s="841"/>
      <c r="O235" s="841"/>
      <c r="P235" s="841"/>
      <c r="Q235" s="841"/>
      <c r="R235" s="841"/>
      <c r="S235" s="841"/>
      <c r="T235" s="841"/>
      <c r="U235" s="841"/>
      <c r="V235" s="841"/>
      <c r="W235" s="841"/>
      <c r="X235" s="841"/>
      <c r="Y235" s="842"/>
      <c r="Z235" s="142"/>
      <c r="AA235" s="143"/>
    </row>
    <row r="236" spans="1:39" s="1" customFormat="1" ht="15.75" hidden="1" customHeight="1" x14ac:dyDescent="0.25">
      <c r="A236" s="139"/>
      <c r="B236" s="193">
        <v>1</v>
      </c>
      <c r="C236" s="815"/>
      <c r="D236" s="815"/>
      <c r="E236" s="815"/>
      <c r="F236" s="815"/>
      <c r="G236" s="801"/>
      <c r="H236" s="801"/>
      <c r="I236" s="801"/>
      <c r="J236" s="816"/>
      <c r="K236" s="816"/>
      <c r="L236" s="801"/>
      <c r="M236" s="801"/>
      <c r="N236" s="816"/>
      <c r="O236" s="816"/>
      <c r="P236" s="816"/>
      <c r="Q236" s="816"/>
      <c r="R236" s="817"/>
      <c r="S236" s="817"/>
      <c r="T236" s="816"/>
      <c r="U236" s="816"/>
      <c r="V236" s="801"/>
      <c r="W236" s="801"/>
      <c r="X236" s="801"/>
      <c r="Y236" s="801"/>
      <c r="Z236" s="142"/>
      <c r="AA236" s="143"/>
    </row>
    <row r="237" spans="1:39" s="1" customFormat="1" ht="15.75" hidden="1" customHeight="1" x14ac:dyDescent="0.25">
      <c r="A237" s="139"/>
      <c r="B237" s="193">
        <v>2</v>
      </c>
      <c r="C237" s="815"/>
      <c r="D237" s="815"/>
      <c r="E237" s="815"/>
      <c r="F237" s="815"/>
      <c r="G237" s="801"/>
      <c r="H237" s="801"/>
      <c r="I237" s="801"/>
      <c r="J237" s="816"/>
      <c r="K237" s="816"/>
      <c r="L237" s="801"/>
      <c r="M237" s="801"/>
      <c r="N237" s="816"/>
      <c r="O237" s="816"/>
      <c r="P237" s="816"/>
      <c r="Q237" s="816"/>
      <c r="R237" s="817"/>
      <c r="S237" s="817"/>
      <c r="T237" s="816"/>
      <c r="U237" s="816"/>
      <c r="V237" s="801"/>
      <c r="W237" s="801"/>
      <c r="X237" s="801"/>
      <c r="Y237" s="801"/>
      <c r="Z237" s="142"/>
      <c r="AA237" s="143"/>
    </row>
    <row r="238" spans="1:39" s="1" customFormat="1" ht="15.75" hidden="1" customHeight="1" x14ac:dyDescent="0.25">
      <c r="A238" s="139"/>
      <c r="B238" s="193">
        <v>3</v>
      </c>
      <c r="C238" s="815"/>
      <c r="D238" s="815"/>
      <c r="E238" s="815"/>
      <c r="F238" s="815"/>
      <c r="G238" s="801"/>
      <c r="H238" s="801"/>
      <c r="I238" s="801"/>
      <c r="J238" s="816"/>
      <c r="K238" s="816"/>
      <c r="L238" s="801"/>
      <c r="M238" s="801"/>
      <c r="N238" s="816"/>
      <c r="O238" s="816"/>
      <c r="P238" s="816"/>
      <c r="Q238" s="816"/>
      <c r="R238" s="817"/>
      <c r="S238" s="817"/>
      <c r="T238" s="816"/>
      <c r="U238" s="816"/>
      <c r="V238" s="801"/>
      <c r="W238" s="801"/>
      <c r="X238" s="801"/>
      <c r="Y238" s="801"/>
      <c r="Z238" s="142"/>
      <c r="AA238" s="143"/>
    </row>
    <row r="239" spans="1:39" s="1" customFormat="1" ht="15.75" hidden="1" customHeight="1" x14ac:dyDescent="0.25">
      <c r="A239" s="139"/>
      <c r="B239" s="193">
        <v>4</v>
      </c>
      <c r="C239" s="815"/>
      <c r="D239" s="815"/>
      <c r="E239" s="815"/>
      <c r="F239" s="815"/>
      <c r="G239" s="801"/>
      <c r="H239" s="801"/>
      <c r="I239" s="801"/>
      <c r="J239" s="816"/>
      <c r="K239" s="816"/>
      <c r="L239" s="801"/>
      <c r="M239" s="801"/>
      <c r="N239" s="816"/>
      <c r="O239" s="816"/>
      <c r="P239" s="816"/>
      <c r="Q239" s="816"/>
      <c r="R239" s="817"/>
      <c r="S239" s="817"/>
      <c r="T239" s="816"/>
      <c r="U239" s="816"/>
      <c r="V239" s="801"/>
      <c r="W239" s="801"/>
      <c r="X239" s="801"/>
      <c r="Y239" s="801"/>
      <c r="Z239" s="142"/>
      <c r="AA239" s="143"/>
    </row>
    <row r="240" spans="1:39" s="1" customFormat="1" ht="15.75" hidden="1" customHeight="1" x14ac:dyDescent="0.25">
      <c r="A240" s="139"/>
      <c r="B240" s="193">
        <v>5</v>
      </c>
      <c r="C240" s="815"/>
      <c r="D240" s="815"/>
      <c r="E240" s="815"/>
      <c r="F240" s="815"/>
      <c r="G240" s="801"/>
      <c r="H240" s="801"/>
      <c r="I240" s="801"/>
      <c r="J240" s="816"/>
      <c r="K240" s="816"/>
      <c r="L240" s="801"/>
      <c r="M240" s="801"/>
      <c r="N240" s="816"/>
      <c r="O240" s="816"/>
      <c r="P240" s="816"/>
      <c r="Q240" s="816"/>
      <c r="R240" s="817"/>
      <c r="S240" s="817"/>
      <c r="T240" s="816"/>
      <c r="U240" s="816"/>
      <c r="V240" s="801"/>
      <c r="W240" s="801"/>
      <c r="X240" s="801"/>
      <c r="Y240" s="801"/>
      <c r="Z240" s="142"/>
      <c r="AA240" s="143"/>
    </row>
    <row r="241" spans="1:27" s="1" customFormat="1" ht="15.75" hidden="1" customHeight="1" x14ac:dyDescent="0.25">
      <c r="A241" s="139"/>
      <c r="B241" s="193">
        <v>6</v>
      </c>
      <c r="C241" s="815"/>
      <c r="D241" s="815"/>
      <c r="E241" s="815"/>
      <c r="F241" s="815"/>
      <c r="G241" s="801"/>
      <c r="H241" s="801"/>
      <c r="I241" s="801"/>
      <c r="J241" s="816"/>
      <c r="K241" s="816"/>
      <c r="L241" s="801"/>
      <c r="M241" s="801"/>
      <c r="N241" s="816"/>
      <c r="O241" s="816"/>
      <c r="P241" s="816"/>
      <c r="Q241" s="816"/>
      <c r="R241" s="817"/>
      <c r="S241" s="817"/>
      <c r="T241" s="816"/>
      <c r="U241" s="816"/>
      <c r="V241" s="801"/>
      <c r="W241" s="801"/>
      <c r="X241" s="801"/>
      <c r="Y241" s="801"/>
      <c r="Z241" s="142"/>
      <c r="AA241" s="143"/>
    </row>
    <row r="242" spans="1:27" s="1" customFormat="1" ht="15.75" hidden="1" customHeight="1" x14ac:dyDescent="0.25">
      <c r="A242" s="139"/>
      <c r="B242" s="193">
        <v>7</v>
      </c>
      <c r="C242" s="815"/>
      <c r="D242" s="815"/>
      <c r="E242" s="815"/>
      <c r="F242" s="815"/>
      <c r="G242" s="801"/>
      <c r="H242" s="801"/>
      <c r="I242" s="801"/>
      <c r="J242" s="816"/>
      <c r="K242" s="816"/>
      <c r="L242" s="801"/>
      <c r="M242" s="801"/>
      <c r="N242" s="816"/>
      <c r="O242" s="816"/>
      <c r="P242" s="816"/>
      <c r="Q242" s="816"/>
      <c r="R242" s="817"/>
      <c r="S242" s="817"/>
      <c r="T242" s="816"/>
      <c r="U242" s="816"/>
      <c r="V242" s="801"/>
      <c r="W242" s="801"/>
      <c r="X242" s="801"/>
      <c r="Y242" s="801"/>
      <c r="Z242" s="142"/>
      <c r="AA242" s="143"/>
    </row>
    <row r="243" spans="1:27" s="1" customFormat="1" ht="15.75" hidden="1" customHeight="1" x14ac:dyDescent="0.25">
      <c r="A243" s="139"/>
      <c r="B243" s="193">
        <v>8</v>
      </c>
      <c r="C243" s="815"/>
      <c r="D243" s="815"/>
      <c r="E243" s="815"/>
      <c r="F243" s="815"/>
      <c r="G243" s="801"/>
      <c r="H243" s="801"/>
      <c r="I243" s="801"/>
      <c r="J243" s="816"/>
      <c r="K243" s="816"/>
      <c r="L243" s="801"/>
      <c r="M243" s="801"/>
      <c r="N243" s="816"/>
      <c r="O243" s="816"/>
      <c r="P243" s="816"/>
      <c r="Q243" s="816"/>
      <c r="R243" s="817"/>
      <c r="S243" s="817"/>
      <c r="T243" s="816"/>
      <c r="U243" s="816"/>
      <c r="V243" s="801"/>
      <c r="W243" s="801"/>
      <c r="X243" s="801"/>
      <c r="Y243" s="801"/>
      <c r="Z243" s="142"/>
      <c r="AA243" s="143"/>
    </row>
    <row r="244" spans="1:27" s="1" customFormat="1" ht="15.75" hidden="1" customHeight="1" x14ac:dyDescent="0.25">
      <c r="A244" s="139"/>
      <c r="B244" s="193">
        <v>9</v>
      </c>
      <c r="C244" s="815"/>
      <c r="D244" s="815"/>
      <c r="E244" s="815"/>
      <c r="F244" s="815"/>
      <c r="G244" s="801"/>
      <c r="H244" s="801"/>
      <c r="I244" s="801"/>
      <c r="J244" s="816"/>
      <c r="K244" s="816"/>
      <c r="L244" s="801"/>
      <c r="M244" s="801"/>
      <c r="N244" s="816"/>
      <c r="O244" s="816"/>
      <c r="P244" s="816"/>
      <c r="Q244" s="816"/>
      <c r="R244" s="817"/>
      <c r="S244" s="817"/>
      <c r="T244" s="816"/>
      <c r="U244" s="816"/>
      <c r="V244" s="801"/>
      <c r="W244" s="801"/>
      <c r="X244" s="801"/>
      <c r="Y244" s="801"/>
      <c r="Z244" s="142"/>
      <c r="AA244" s="143"/>
    </row>
    <row r="245" spans="1:27" s="1" customFormat="1" ht="16.5" hidden="1" customHeight="1" thickBot="1" x14ac:dyDescent="0.3">
      <c r="A245" s="139"/>
      <c r="B245" s="194">
        <v>10</v>
      </c>
      <c r="C245" s="938"/>
      <c r="D245" s="938"/>
      <c r="E245" s="938"/>
      <c r="F245" s="938"/>
      <c r="G245" s="935"/>
      <c r="H245" s="935"/>
      <c r="I245" s="935"/>
      <c r="J245" s="939"/>
      <c r="K245" s="939"/>
      <c r="L245" s="935"/>
      <c r="M245" s="935"/>
      <c r="N245" s="939"/>
      <c r="O245" s="939"/>
      <c r="P245" s="939"/>
      <c r="Q245" s="939"/>
      <c r="R245" s="940"/>
      <c r="S245" s="940"/>
      <c r="T245" s="939"/>
      <c r="U245" s="939"/>
      <c r="V245" s="935"/>
      <c r="W245" s="935"/>
      <c r="X245" s="935"/>
      <c r="Y245" s="935"/>
      <c r="Z245" s="142"/>
      <c r="AA245" s="143"/>
    </row>
    <row r="246" spans="1:27" s="1" customFormat="1" ht="15.75" hidden="1" customHeight="1" x14ac:dyDescent="0.25">
      <c r="A246" s="139"/>
      <c r="B246" s="195" t="s">
        <v>495</v>
      </c>
      <c r="C246" s="196"/>
      <c r="D246" s="196"/>
      <c r="E246" s="196"/>
      <c r="F246" s="196"/>
      <c r="G246" s="196"/>
      <c r="H246" s="196"/>
      <c r="I246" s="196"/>
      <c r="J246" s="936">
        <f>SUM(J236:K245)</f>
        <v>0</v>
      </c>
      <c r="K246" s="937"/>
      <c r="L246" s="197"/>
      <c r="M246" s="197"/>
      <c r="N246" s="936">
        <f>SUM(N236:O245)</f>
        <v>0</v>
      </c>
      <c r="O246" s="937"/>
      <c r="P246" s="936">
        <f>SUM(P236:Q245)</f>
        <v>0</v>
      </c>
      <c r="Q246" s="937"/>
      <c r="R246" s="197"/>
      <c r="S246" s="197"/>
      <c r="T246" s="936">
        <f>SUM(T236:U245)</f>
        <v>0</v>
      </c>
      <c r="U246" s="937"/>
      <c r="V246" s="197"/>
      <c r="W246" s="197"/>
      <c r="X246" s="197"/>
      <c r="Y246" s="198"/>
      <c r="Z246" s="142"/>
      <c r="AA246" s="143"/>
    </row>
    <row r="247" spans="1:27" s="1" customFormat="1" ht="15.75" hidden="1" customHeight="1" x14ac:dyDescent="0.25">
      <c r="A247" s="139"/>
      <c r="B247" s="840" t="s">
        <v>492</v>
      </c>
      <c r="C247" s="841"/>
      <c r="D247" s="841"/>
      <c r="E247" s="841"/>
      <c r="F247" s="841"/>
      <c r="G247" s="841"/>
      <c r="H247" s="841"/>
      <c r="I247" s="841"/>
      <c r="J247" s="841"/>
      <c r="K247" s="841"/>
      <c r="L247" s="841"/>
      <c r="M247" s="841"/>
      <c r="N247" s="841"/>
      <c r="O247" s="841"/>
      <c r="P247" s="841"/>
      <c r="Q247" s="841"/>
      <c r="R247" s="841"/>
      <c r="S247" s="841"/>
      <c r="T247" s="841"/>
      <c r="U247" s="841"/>
      <c r="V247" s="841"/>
      <c r="W247" s="841"/>
      <c r="X247" s="841"/>
      <c r="Y247" s="842"/>
      <c r="Z247" s="142"/>
      <c r="AA247" s="143"/>
    </row>
    <row r="248" spans="1:27" s="1" customFormat="1" ht="15.75" hidden="1" customHeight="1" x14ac:dyDescent="0.25">
      <c r="A248" s="139"/>
      <c r="B248" s="193">
        <v>1</v>
      </c>
      <c r="C248" s="815"/>
      <c r="D248" s="815"/>
      <c r="E248" s="815"/>
      <c r="F248" s="815"/>
      <c r="G248" s="801"/>
      <c r="H248" s="801"/>
      <c r="I248" s="801"/>
      <c r="J248" s="816"/>
      <c r="K248" s="816"/>
      <c r="L248" s="801"/>
      <c r="M248" s="801"/>
      <c r="N248" s="816"/>
      <c r="O248" s="816"/>
      <c r="P248" s="816"/>
      <c r="Q248" s="816"/>
      <c r="R248" s="817"/>
      <c r="S248" s="817"/>
      <c r="T248" s="816"/>
      <c r="U248" s="816"/>
      <c r="V248" s="801"/>
      <c r="W248" s="801"/>
      <c r="X248" s="801"/>
      <c r="Y248" s="801"/>
      <c r="Z248" s="142"/>
      <c r="AA248" s="143"/>
    </row>
    <row r="249" spans="1:27" s="1" customFormat="1" ht="15.75" hidden="1" customHeight="1" x14ac:dyDescent="0.25">
      <c r="A249" s="139"/>
      <c r="B249" s="193">
        <v>2</v>
      </c>
      <c r="C249" s="815"/>
      <c r="D249" s="815"/>
      <c r="E249" s="815"/>
      <c r="F249" s="815"/>
      <c r="G249" s="801"/>
      <c r="H249" s="801"/>
      <c r="I249" s="801"/>
      <c r="J249" s="816"/>
      <c r="K249" s="816"/>
      <c r="L249" s="801"/>
      <c r="M249" s="801"/>
      <c r="N249" s="816"/>
      <c r="O249" s="816"/>
      <c r="P249" s="816"/>
      <c r="Q249" s="816"/>
      <c r="R249" s="817"/>
      <c r="S249" s="817"/>
      <c r="T249" s="816"/>
      <c r="U249" s="816"/>
      <c r="V249" s="801"/>
      <c r="W249" s="801"/>
      <c r="X249" s="801"/>
      <c r="Y249" s="801"/>
      <c r="Z249" s="142"/>
      <c r="AA249" s="143"/>
    </row>
    <row r="250" spans="1:27" s="1" customFormat="1" ht="15.75" hidden="1" customHeight="1" x14ac:dyDescent="0.25">
      <c r="A250" s="139"/>
      <c r="B250" s="193">
        <v>3</v>
      </c>
      <c r="C250" s="815"/>
      <c r="D250" s="815"/>
      <c r="E250" s="815"/>
      <c r="F250" s="815"/>
      <c r="G250" s="801"/>
      <c r="H250" s="801"/>
      <c r="I250" s="801"/>
      <c r="J250" s="816"/>
      <c r="K250" s="816"/>
      <c r="L250" s="801"/>
      <c r="M250" s="801"/>
      <c r="N250" s="816"/>
      <c r="O250" s="816"/>
      <c r="P250" s="816"/>
      <c r="Q250" s="816"/>
      <c r="R250" s="817"/>
      <c r="S250" s="817"/>
      <c r="T250" s="816"/>
      <c r="U250" s="816"/>
      <c r="V250" s="801"/>
      <c r="W250" s="801"/>
      <c r="X250" s="801"/>
      <c r="Y250" s="801"/>
      <c r="Z250" s="142"/>
      <c r="AA250" s="143"/>
    </row>
    <row r="251" spans="1:27" s="1" customFormat="1" ht="15.75" hidden="1" customHeight="1" x14ac:dyDescent="0.25">
      <c r="A251" s="139"/>
      <c r="B251" s="193">
        <v>4</v>
      </c>
      <c r="C251" s="815"/>
      <c r="D251" s="815"/>
      <c r="E251" s="815"/>
      <c r="F251" s="815"/>
      <c r="G251" s="801"/>
      <c r="H251" s="801"/>
      <c r="I251" s="801"/>
      <c r="J251" s="816"/>
      <c r="K251" s="816"/>
      <c r="L251" s="801"/>
      <c r="M251" s="801"/>
      <c r="N251" s="816"/>
      <c r="O251" s="816"/>
      <c r="P251" s="816"/>
      <c r="Q251" s="816"/>
      <c r="R251" s="817"/>
      <c r="S251" s="817"/>
      <c r="T251" s="816"/>
      <c r="U251" s="816"/>
      <c r="V251" s="801"/>
      <c r="W251" s="801"/>
      <c r="X251" s="801"/>
      <c r="Y251" s="801"/>
      <c r="Z251" s="142"/>
      <c r="AA251" s="143"/>
    </row>
    <row r="252" spans="1:27" s="1" customFormat="1" ht="15.75" hidden="1" customHeight="1" x14ac:dyDescent="0.25">
      <c r="A252" s="139"/>
      <c r="B252" s="193">
        <v>5</v>
      </c>
      <c r="C252" s="815"/>
      <c r="D252" s="815"/>
      <c r="E252" s="815"/>
      <c r="F252" s="815"/>
      <c r="G252" s="801"/>
      <c r="H252" s="801"/>
      <c r="I252" s="801"/>
      <c r="J252" s="816"/>
      <c r="K252" s="816"/>
      <c r="L252" s="801"/>
      <c r="M252" s="801"/>
      <c r="N252" s="816"/>
      <c r="O252" s="816"/>
      <c r="P252" s="816"/>
      <c r="Q252" s="816"/>
      <c r="R252" s="817"/>
      <c r="S252" s="817"/>
      <c r="T252" s="816"/>
      <c r="U252" s="816"/>
      <c r="V252" s="801"/>
      <c r="W252" s="801"/>
      <c r="X252" s="801"/>
      <c r="Y252" s="801"/>
      <c r="Z252" s="142"/>
      <c r="AA252" s="143"/>
    </row>
    <row r="253" spans="1:27" s="1" customFormat="1" ht="15.75" hidden="1" customHeight="1" x14ac:dyDescent="0.25">
      <c r="A253" s="139"/>
      <c r="B253" s="193">
        <v>6</v>
      </c>
      <c r="C253" s="815"/>
      <c r="D253" s="815"/>
      <c r="E253" s="815"/>
      <c r="F253" s="815"/>
      <c r="G253" s="801"/>
      <c r="H253" s="801"/>
      <c r="I253" s="801"/>
      <c r="J253" s="816"/>
      <c r="K253" s="816"/>
      <c r="L253" s="801"/>
      <c r="M253" s="801"/>
      <c r="N253" s="816"/>
      <c r="O253" s="816"/>
      <c r="P253" s="816"/>
      <c r="Q253" s="816"/>
      <c r="R253" s="817"/>
      <c r="S253" s="817"/>
      <c r="T253" s="816"/>
      <c r="U253" s="816"/>
      <c r="V253" s="801"/>
      <c r="W253" s="801"/>
      <c r="X253" s="801"/>
      <c r="Y253" s="801"/>
      <c r="Z253" s="142"/>
      <c r="AA253" s="143"/>
    </row>
    <row r="254" spans="1:27" s="1" customFormat="1" ht="15.75" hidden="1" customHeight="1" x14ac:dyDescent="0.25">
      <c r="A254" s="139"/>
      <c r="B254" s="193">
        <v>7</v>
      </c>
      <c r="C254" s="815"/>
      <c r="D254" s="815"/>
      <c r="E254" s="815"/>
      <c r="F254" s="815"/>
      <c r="G254" s="801"/>
      <c r="H254" s="801"/>
      <c r="I254" s="801"/>
      <c r="J254" s="816"/>
      <c r="K254" s="816"/>
      <c r="L254" s="801"/>
      <c r="M254" s="801"/>
      <c r="N254" s="816"/>
      <c r="O254" s="816"/>
      <c r="P254" s="816"/>
      <c r="Q254" s="816"/>
      <c r="R254" s="817"/>
      <c r="S254" s="817"/>
      <c r="T254" s="816"/>
      <c r="U254" s="816"/>
      <c r="V254" s="801"/>
      <c r="W254" s="801"/>
      <c r="X254" s="801"/>
      <c r="Y254" s="801"/>
      <c r="Z254" s="142"/>
      <c r="AA254" s="143"/>
    </row>
    <row r="255" spans="1:27" s="1" customFormat="1" ht="15.75" hidden="1" customHeight="1" x14ac:dyDescent="0.25">
      <c r="A255" s="139"/>
      <c r="B255" s="193">
        <v>8</v>
      </c>
      <c r="C255" s="815"/>
      <c r="D255" s="815"/>
      <c r="E255" s="815"/>
      <c r="F255" s="815"/>
      <c r="G255" s="801"/>
      <c r="H255" s="801"/>
      <c r="I255" s="801"/>
      <c r="J255" s="816"/>
      <c r="K255" s="816"/>
      <c r="L255" s="801"/>
      <c r="M255" s="801"/>
      <c r="N255" s="816"/>
      <c r="O255" s="816"/>
      <c r="P255" s="816"/>
      <c r="Q255" s="816"/>
      <c r="R255" s="817"/>
      <c r="S255" s="817"/>
      <c r="T255" s="816"/>
      <c r="U255" s="816"/>
      <c r="V255" s="801"/>
      <c r="W255" s="801"/>
      <c r="X255" s="801"/>
      <c r="Y255" s="801"/>
      <c r="Z255" s="142"/>
      <c r="AA255" s="143"/>
    </row>
    <row r="256" spans="1:27" s="1" customFormat="1" ht="15.75" hidden="1" customHeight="1" x14ac:dyDescent="0.25">
      <c r="A256" s="139"/>
      <c r="B256" s="193">
        <v>9</v>
      </c>
      <c r="C256" s="815"/>
      <c r="D256" s="815"/>
      <c r="E256" s="815"/>
      <c r="F256" s="815"/>
      <c r="G256" s="801"/>
      <c r="H256" s="801"/>
      <c r="I256" s="801"/>
      <c r="J256" s="816"/>
      <c r="K256" s="816"/>
      <c r="L256" s="801"/>
      <c r="M256" s="801"/>
      <c r="N256" s="816"/>
      <c r="O256" s="816"/>
      <c r="P256" s="816"/>
      <c r="Q256" s="816"/>
      <c r="R256" s="817"/>
      <c r="S256" s="817"/>
      <c r="T256" s="816"/>
      <c r="U256" s="816"/>
      <c r="V256" s="801"/>
      <c r="W256" s="801"/>
      <c r="X256" s="801"/>
      <c r="Y256" s="801"/>
      <c r="Z256" s="142"/>
      <c r="AA256" s="143"/>
    </row>
    <row r="257" spans="1:27" s="1" customFormat="1" ht="16.5" hidden="1" customHeight="1" thickBot="1" x14ac:dyDescent="0.3">
      <c r="A257" s="139"/>
      <c r="B257" s="194">
        <v>10</v>
      </c>
      <c r="C257" s="938"/>
      <c r="D257" s="938"/>
      <c r="E257" s="938"/>
      <c r="F257" s="938"/>
      <c r="G257" s="935"/>
      <c r="H257" s="935"/>
      <c r="I257" s="935"/>
      <c r="J257" s="939"/>
      <c r="K257" s="939"/>
      <c r="L257" s="935"/>
      <c r="M257" s="935"/>
      <c r="N257" s="939"/>
      <c r="O257" s="939"/>
      <c r="P257" s="939"/>
      <c r="Q257" s="939"/>
      <c r="R257" s="940"/>
      <c r="S257" s="940"/>
      <c r="T257" s="939"/>
      <c r="U257" s="939"/>
      <c r="V257" s="935"/>
      <c r="W257" s="935"/>
      <c r="X257" s="935"/>
      <c r="Y257" s="935"/>
      <c r="Z257" s="142"/>
      <c r="AA257" s="143"/>
    </row>
    <row r="258" spans="1:27" s="1" customFormat="1" ht="15.75" hidden="1" customHeight="1" x14ac:dyDescent="0.25">
      <c r="A258" s="139"/>
      <c r="B258" s="195" t="s">
        <v>494</v>
      </c>
      <c r="C258" s="196"/>
      <c r="D258" s="196"/>
      <c r="E258" s="196"/>
      <c r="F258" s="196"/>
      <c r="G258" s="196"/>
      <c r="H258" s="196"/>
      <c r="I258" s="196"/>
      <c r="J258" s="936">
        <f>SUM(J248:K257)</f>
        <v>0</v>
      </c>
      <c r="K258" s="937"/>
      <c r="L258" s="197"/>
      <c r="M258" s="197"/>
      <c r="N258" s="936">
        <f>SUM(N248:O257)</f>
        <v>0</v>
      </c>
      <c r="O258" s="937"/>
      <c r="P258" s="936">
        <f>SUM(P248:Q257)</f>
        <v>0</v>
      </c>
      <c r="Q258" s="937"/>
      <c r="R258" s="197"/>
      <c r="S258" s="197"/>
      <c r="T258" s="936">
        <f>SUM(T248:U257)</f>
        <v>0</v>
      </c>
      <c r="U258" s="937"/>
      <c r="V258" s="197"/>
      <c r="W258" s="197"/>
      <c r="X258" s="197"/>
      <c r="Y258" s="198"/>
      <c r="Z258" s="142"/>
      <c r="AA258" s="143"/>
    </row>
    <row r="259" spans="1:27" s="1" customFormat="1" ht="15" hidden="1" customHeigh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42"/>
      <c r="AA259" s="143"/>
    </row>
    <row r="260" spans="1:27" s="1" customFormat="1" ht="15" hidden="1" customHeigh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42"/>
      <c r="AA260" s="143"/>
    </row>
    <row r="261" spans="1:27" ht="15" hidden="1" customHeight="1" x14ac:dyDescent="0.25">
      <c r="A261" s="136"/>
      <c r="B261" s="699" t="s">
        <v>403</v>
      </c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136"/>
      <c r="Z261" s="142"/>
      <c r="AA261" s="143"/>
    </row>
    <row r="262" spans="1:27" ht="15" hidden="1" customHeight="1" x14ac:dyDescent="0.25">
      <c r="A262" s="141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136"/>
      <c r="Z262" s="142"/>
      <c r="AA262" s="143"/>
    </row>
    <row r="263" spans="1:27" ht="27" hidden="1" customHeight="1" x14ac:dyDescent="0.25">
      <c r="A263" s="139"/>
      <c r="B263" s="825"/>
      <c r="C263" s="825"/>
      <c r="D263" s="825"/>
      <c r="E263" s="825"/>
      <c r="F263" s="825"/>
      <c r="G263" s="825"/>
      <c r="H263" s="825"/>
      <c r="I263" s="825"/>
      <c r="J263" s="826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2"/>
      <c r="AA263" s="143"/>
    </row>
    <row r="264" spans="1:27" ht="27" hidden="1" customHeight="1" x14ac:dyDescent="0.25">
      <c r="A264" s="798" t="s">
        <v>362</v>
      </c>
      <c r="B264" s="833" t="s">
        <v>360</v>
      </c>
      <c r="C264" s="833"/>
      <c r="D264" s="833"/>
      <c r="E264" s="833"/>
      <c r="F264" s="833"/>
      <c r="G264" s="833"/>
      <c r="H264" s="833"/>
      <c r="I264" s="833"/>
      <c r="J264" s="834"/>
      <c r="K264" s="140"/>
      <c r="L264" s="702" t="s">
        <v>277</v>
      </c>
      <c r="M264" s="702"/>
      <c r="N264" s="702" t="s">
        <v>476</v>
      </c>
      <c r="O264" s="702"/>
      <c r="P264" s="702"/>
      <c r="Q264" s="702" t="s">
        <v>279</v>
      </c>
      <c r="R264" s="702"/>
      <c r="S264" s="702"/>
      <c r="T264" s="702" t="s">
        <v>280</v>
      </c>
      <c r="U264" s="702"/>
      <c r="V264" s="702"/>
      <c r="W264" s="703" t="s">
        <v>358</v>
      </c>
      <c r="X264" s="702"/>
      <c r="Y264" s="140"/>
      <c r="Z264" s="142"/>
      <c r="AA264" s="143"/>
    </row>
    <row r="265" spans="1:27" ht="24.95" hidden="1" customHeight="1" x14ac:dyDescent="0.25">
      <c r="A265" s="798"/>
      <c r="B265" s="833"/>
      <c r="C265" s="833"/>
      <c r="D265" s="833"/>
      <c r="E265" s="833"/>
      <c r="F265" s="833"/>
      <c r="G265" s="833"/>
      <c r="H265" s="833"/>
      <c r="I265" s="833"/>
      <c r="J265" s="834"/>
      <c r="K265" s="140"/>
      <c r="L265" s="704"/>
      <c r="M265" s="704"/>
      <c r="N265" s="854" t="str">
        <f>CONCATENATE(KlientZaemOPF," ",KlientZemName)</f>
        <v>0 0</v>
      </c>
      <c r="O265" s="855"/>
      <c r="P265" s="856"/>
      <c r="Q265" s="708"/>
      <c r="R265" s="708"/>
      <c r="S265" s="708"/>
      <c r="T265" s="709" t="str">
        <f>CONCATENATE(IF(OR(G78="Ген. директор",G78="Директор"),B78,""),IF(OR(G79="Ген. директор",G79="Директор"),B79,""))</f>
        <v/>
      </c>
      <c r="U265" s="710"/>
      <c r="V265" s="711"/>
      <c r="W265" s="857" t="s">
        <v>128</v>
      </c>
      <c r="X265" s="858"/>
      <c r="Y265" s="158"/>
      <c r="Z265" s="142"/>
      <c r="AA265" s="143"/>
    </row>
    <row r="266" spans="1:27" ht="24.95" hidden="1" customHeight="1" x14ac:dyDescent="0.25">
      <c r="A266" s="798"/>
      <c r="B266" s="833"/>
      <c r="C266" s="833"/>
      <c r="D266" s="833"/>
      <c r="E266" s="833"/>
      <c r="F266" s="833"/>
      <c r="G266" s="833"/>
      <c r="H266" s="833"/>
      <c r="I266" s="833"/>
      <c r="J266" s="834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2"/>
      <c r="AA266" s="143"/>
    </row>
    <row r="267" spans="1:27" ht="24.95" hidden="1" customHeight="1" x14ac:dyDescent="0.25">
      <c r="A267" s="798"/>
      <c r="B267" s="833"/>
      <c r="C267" s="833"/>
      <c r="D267" s="833"/>
      <c r="E267" s="833"/>
      <c r="F267" s="833"/>
      <c r="G267" s="833"/>
      <c r="H267" s="833"/>
      <c r="I267" s="833"/>
      <c r="J267" s="834"/>
      <c r="K267" s="140"/>
      <c r="L267" s="158" t="s">
        <v>281</v>
      </c>
      <c r="M267" s="158"/>
      <c r="N267" s="158" t="s">
        <v>282</v>
      </c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2"/>
      <c r="AA267" s="143"/>
    </row>
    <row r="268" spans="1:27" ht="24.95" hidden="1" customHeight="1" x14ac:dyDescent="0.25">
      <c r="A268" s="798"/>
      <c r="B268" s="833"/>
      <c r="C268" s="833"/>
      <c r="D268" s="833"/>
      <c r="E268" s="833"/>
      <c r="F268" s="833"/>
      <c r="G268" s="833"/>
      <c r="H268" s="833"/>
      <c r="I268" s="833"/>
      <c r="J268" s="834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2"/>
      <c r="AA268" s="143"/>
    </row>
    <row r="269" spans="1:27" ht="24.95" hidden="1" customHeight="1" x14ac:dyDescent="0.25">
      <c r="A269" s="798"/>
      <c r="B269" s="833"/>
      <c r="C269" s="833"/>
      <c r="D269" s="833"/>
      <c r="E269" s="833"/>
      <c r="F269" s="833"/>
      <c r="G269" s="833"/>
      <c r="H269" s="833"/>
      <c r="I269" s="833"/>
      <c r="J269" s="834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2"/>
      <c r="AA269" s="143"/>
    </row>
    <row r="270" spans="1:27" ht="24.95" hidden="1" customHeight="1" x14ac:dyDescent="0.25">
      <c r="A270" s="798"/>
      <c r="B270" s="833"/>
      <c r="C270" s="833"/>
      <c r="D270" s="833"/>
      <c r="E270" s="833"/>
      <c r="F270" s="833"/>
      <c r="G270" s="833"/>
      <c r="H270" s="833"/>
      <c r="I270" s="833"/>
      <c r="J270" s="834"/>
      <c r="K270" s="140"/>
      <c r="L270" s="702" t="s">
        <v>277</v>
      </c>
      <c r="M270" s="702"/>
      <c r="N270" s="702" t="s">
        <v>476</v>
      </c>
      <c r="O270" s="702"/>
      <c r="P270" s="702"/>
      <c r="Q270" s="702" t="s">
        <v>279</v>
      </c>
      <c r="R270" s="702"/>
      <c r="S270" s="702"/>
      <c r="T270" s="702" t="s">
        <v>280</v>
      </c>
      <c r="U270" s="702"/>
      <c r="V270" s="702"/>
      <c r="W270" s="703" t="s">
        <v>358</v>
      </c>
      <c r="X270" s="702"/>
      <c r="Y270" s="140"/>
      <c r="Z270" s="142"/>
      <c r="AA270" s="143"/>
    </row>
    <row r="271" spans="1:27" ht="24.95" hidden="1" customHeight="1" x14ac:dyDescent="0.25">
      <c r="A271" s="798"/>
      <c r="B271" s="833"/>
      <c r="C271" s="833"/>
      <c r="D271" s="833"/>
      <c r="E271" s="833"/>
      <c r="F271" s="833"/>
      <c r="G271" s="833"/>
      <c r="H271" s="833"/>
      <c r="I271" s="833"/>
      <c r="J271" s="834"/>
      <c r="K271" s="140"/>
      <c r="L271" s="827"/>
      <c r="M271" s="828"/>
      <c r="N271" s="859" t="str">
        <f>CONCATENATE("ФЛ ",IF(G78="Ген. директор",B78,""),IF(G79="Ген. директор",B79,""))</f>
        <v xml:space="preserve">ФЛ </v>
      </c>
      <c r="O271" s="860"/>
      <c r="P271" s="861"/>
      <c r="Q271" s="708"/>
      <c r="R271" s="708"/>
      <c r="S271" s="708"/>
      <c r="T271" s="814" t="str">
        <f>CONCATENATE(IF(OR(G78="Ген. директор",G78="Директор"),B78,""),IF(OR(G79="Ген. директор",G79="Директор"),B79,""))</f>
        <v/>
      </c>
      <c r="U271" s="814"/>
      <c r="V271" s="814"/>
      <c r="W271" s="799" t="s">
        <v>129</v>
      </c>
      <c r="X271" s="800"/>
      <c r="Y271" s="140"/>
      <c r="Z271" s="142"/>
      <c r="AA271" s="143"/>
    </row>
    <row r="272" spans="1:27" ht="24.95" hidden="1" customHeight="1" x14ac:dyDescent="0.25">
      <c r="A272" s="798"/>
      <c r="B272" s="833"/>
      <c r="C272" s="833"/>
      <c r="D272" s="833"/>
      <c r="E272" s="833"/>
      <c r="F272" s="833"/>
      <c r="G272" s="833"/>
      <c r="H272" s="833"/>
      <c r="I272" s="833"/>
      <c r="J272" s="834"/>
      <c r="K272" s="140"/>
      <c r="L272" s="829"/>
      <c r="M272" s="830"/>
      <c r="N272" s="813" t="str">
        <f>IF(N89&lt;&gt;"",CONCATENATE("ФЛ ",B89),"-")</f>
        <v>-</v>
      </c>
      <c r="O272" s="813"/>
      <c r="P272" s="813"/>
      <c r="Q272" s="708"/>
      <c r="R272" s="708"/>
      <c r="S272" s="708"/>
      <c r="T272" s="814" t="str">
        <f>IF(N89&lt;&gt;"",B89,"-")</f>
        <v>-</v>
      </c>
      <c r="U272" s="814"/>
      <c r="V272" s="814"/>
      <c r="W272" s="799" t="s">
        <v>129</v>
      </c>
      <c r="X272" s="800"/>
      <c r="Y272" s="140"/>
      <c r="Z272" s="142"/>
      <c r="AA272" s="143"/>
    </row>
    <row r="273" spans="1:27" ht="24.95" hidden="1" customHeight="1" x14ac:dyDescent="0.25">
      <c r="A273" s="798"/>
      <c r="B273" s="833"/>
      <c r="C273" s="833"/>
      <c r="D273" s="833"/>
      <c r="E273" s="833"/>
      <c r="F273" s="833"/>
      <c r="G273" s="833"/>
      <c r="H273" s="833"/>
      <c r="I273" s="833"/>
      <c r="J273" s="834"/>
      <c r="K273" s="140"/>
      <c r="L273" s="829"/>
      <c r="M273" s="830"/>
      <c r="N273" s="813" t="str">
        <f>IF(N90&lt;&gt;"",CONCATENATE("ФЛ ",B90),"-")</f>
        <v>-</v>
      </c>
      <c r="O273" s="813"/>
      <c r="P273" s="813"/>
      <c r="Q273" s="708"/>
      <c r="R273" s="708"/>
      <c r="S273" s="708"/>
      <c r="T273" s="814" t="str">
        <f>IF(N90&lt;&gt;"",B90,"-")</f>
        <v>-</v>
      </c>
      <c r="U273" s="814"/>
      <c r="V273" s="814"/>
      <c r="W273" s="799" t="s">
        <v>129</v>
      </c>
      <c r="X273" s="800"/>
      <c r="Y273" s="140"/>
      <c r="Z273" s="142"/>
      <c r="AA273" s="143"/>
    </row>
    <row r="274" spans="1:27" ht="24.95" hidden="1" customHeight="1" x14ac:dyDescent="0.25">
      <c r="A274" s="798"/>
      <c r="B274" s="833"/>
      <c r="C274" s="833"/>
      <c r="D274" s="833"/>
      <c r="E274" s="833"/>
      <c r="F274" s="833"/>
      <c r="G274" s="833"/>
      <c r="H274" s="833"/>
      <c r="I274" s="833"/>
      <c r="J274" s="834"/>
      <c r="K274" s="140"/>
      <c r="L274" s="829"/>
      <c r="M274" s="830"/>
      <c r="N274" s="813" t="str">
        <f>IF(N96&lt;&gt;"",CONCATENATE("ФЛ ",B96),"-")</f>
        <v>-</v>
      </c>
      <c r="O274" s="813"/>
      <c r="P274" s="813"/>
      <c r="Q274" s="708"/>
      <c r="R274" s="708"/>
      <c r="S274" s="708"/>
      <c r="T274" s="814" t="str">
        <f>IF(N96&lt;&gt;"",B96,"-")</f>
        <v>-</v>
      </c>
      <c r="U274" s="814"/>
      <c r="V274" s="814"/>
      <c r="W274" s="799" t="s">
        <v>129</v>
      </c>
      <c r="X274" s="800"/>
      <c r="Y274" s="140"/>
      <c r="Z274" s="142"/>
      <c r="AA274" s="143"/>
    </row>
    <row r="275" spans="1:27" ht="24.95" hidden="1" customHeight="1" x14ac:dyDescent="0.25">
      <c r="A275" s="798"/>
      <c r="B275" s="833"/>
      <c r="C275" s="833"/>
      <c r="D275" s="833"/>
      <c r="E275" s="833"/>
      <c r="F275" s="833"/>
      <c r="G275" s="833"/>
      <c r="H275" s="833"/>
      <c r="I275" s="833"/>
      <c r="J275" s="834"/>
      <c r="K275" s="140"/>
      <c r="L275" s="829"/>
      <c r="M275" s="830"/>
      <c r="N275" s="813" t="str">
        <f>IF(N97&lt;&gt;"",CONCATENATE("ФЛ ",B97),"-")</f>
        <v>-</v>
      </c>
      <c r="O275" s="813"/>
      <c r="P275" s="813"/>
      <c r="Q275" s="708"/>
      <c r="R275" s="708"/>
      <c r="S275" s="708"/>
      <c r="T275" s="814" t="str">
        <f>IF(N97&lt;&gt;"",B97,"-")</f>
        <v>-</v>
      </c>
      <c r="U275" s="814"/>
      <c r="V275" s="814"/>
      <c r="W275" s="799" t="s">
        <v>129</v>
      </c>
      <c r="X275" s="800"/>
      <c r="Y275" s="140"/>
      <c r="Z275" s="142"/>
      <c r="AA275" s="143"/>
    </row>
    <row r="276" spans="1:27" ht="24.95" hidden="1" customHeight="1" x14ac:dyDescent="0.25">
      <c r="A276" s="798"/>
      <c r="B276" s="833"/>
      <c r="C276" s="833"/>
      <c r="D276" s="833"/>
      <c r="E276" s="833"/>
      <c r="F276" s="833"/>
      <c r="G276" s="833"/>
      <c r="H276" s="833"/>
      <c r="I276" s="833"/>
      <c r="J276" s="834"/>
      <c r="K276" s="140"/>
      <c r="L276" s="829"/>
      <c r="M276" s="830"/>
      <c r="N276" s="813" t="str">
        <f>IF(N98&lt;&gt;"",CONCATENATE("ФЛ ",B98),"-")</f>
        <v>-</v>
      </c>
      <c r="O276" s="813"/>
      <c r="P276" s="813"/>
      <c r="Q276" s="708"/>
      <c r="R276" s="708"/>
      <c r="S276" s="708"/>
      <c r="T276" s="814" t="str">
        <f>IF(N98&lt;&gt;"",B98,"-")</f>
        <v>-</v>
      </c>
      <c r="U276" s="814"/>
      <c r="V276" s="814"/>
      <c r="W276" s="799" t="s">
        <v>129</v>
      </c>
      <c r="X276" s="800"/>
      <c r="Y276" s="140"/>
      <c r="Z276" s="142"/>
      <c r="AA276" s="143"/>
    </row>
    <row r="277" spans="1:27" ht="24.95" hidden="1" customHeight="1" x14ac:dyDescent="0.25">
      <c r="A277" s="798" t="s">
        <v>361</v>
      </c>
      <c r="B277" s="833" t="s">
        <v>359</v>
      </c>
      <c r="C277" s="833"/>
      <c r="D277" s="833"/>
      <c r="E277" s="833"/>
      <c r="F277" s="833"/>
      <c r="G277" s="833"/>
      <c r="H277" s="833"/>
      <c r="I277" s="833"/>
      <c r="J277" s="834"/>
      <c r="K277" s="140"/>
      <c r="L277" s="829"/>
      <c r="M277" s="830"/>
      <c r="N277" s="813" t="str">
        <f>IF(N117&lt;&gt;"",CONCATENATE("ФЛ ",B117),"")</f>
        <v/>
      </c>
      <c r="O277" s="813"/>
      <c r="P277" s="813"/>
      <c r="Q277" s="708"/>
      <c r="R277" s="708"/>
      <c r="S277" s="708"/>
      <c r="T277" s="814" t="str">
        <f>IF(N117&lt;&gt;"",B117,"-")</f>
        <v>-</v>
      </c>
      <c r="U277" s="814"/>
      <c r="V277" s="814"/>
      <c r="W277" s="799" t="s">
        <v>129</v>
      </c>
      <c r="X277" s="800"/>
      <c r="Y277" s="140"/>
      <c r="Z277" s="142"/>
      <c r="AA277" s="143"/>
    </row>
    <row r="278" spans="1:27" ht="24.95" hidden="1" customHeight="1" x14ac:dyDescent="0.25">
      <c r="A278" s="798"/>
      <c r="B278" s="833"/>
      <c r="C278" s="833"/>
      <c r="D278" s="833"/>
      <c r="E278" s="833"/>
      <c r="F278" s="833"/>
      <c r="G278" s="833"/>
      <c r="H278" s="833"/>
      <c r="I278" s="833"/>
      <c r="J278" s="834"/>
      <c r="K278" s="140"/>
      <c r="L278" s="829"/>
      <c r="M278" s="830"/>
      <c r="N278" s="813" t="str">
        <f>IF(N118&lt;&gt;"",CONCATENATE("ФЛ ",B118),"-")</f>
        <v>-</v>
      </c>
      <c r="O278" s="813"/>
      <c r="P278" s="813"/>
      <c r="Q278" s="708"/>
      <c r="R278" s="708"/>
      <c r="S278" s="708"/>
      <c r="T278" s="814" t="str">
        <f>IF(N118&lt;&gt;"",B118,"-")</f>
        <v>-</v>
      </c>
      <c r="U278" s="814"/>
      <c r="V278" s="814"/>
      <c r="W278" s="799" t="s">
        <v>129</v>
      </c>
      <c r="X278" s="800"/>
      <c r="Y278" s="140"/>
      <c r="Z278" s="142"/>
      <c r="AA278" s="143"/>
    </row>
    <row r="279" spans="1:27" ht="24.95" hidden="1" customHeight="1" x14ac:dyDescent="0.25">
      <c r="A279" s="798"/>
      <c r="B279" s="833"/>
      <c r="C279" s="833"/>
      <c r="D279" s="833"/>
      <c r="E279" s="833"/>
      <c r="F279" s="833"/>
      <c r="G279" s="833"/>
      <c r="H279" s="833"/>
      <c r="I279" s="833"/>
      <c r="J279" s="834"/>
      <c r="K279" s="140"/>
      <c r="L279" s="829"/>
      <c r="M279" s="830"/>
      <c r="N279" s="813" t="str">
        <f>IF(N119&lt;&gt;"",CONCATENATE("ФЛ ",B119),"-")</f>
        <v>-</v>
      </c>
      <c r="O279" s="813"/>
      <c r="P279" s="813"/>
      <c r="Q279" s="708"/>
      <c r="R279" s="708"/>
      <c r="S279" s="708"/>
      <c r="T279" s="814" t="str">
        <f>IF(N119&lt;&gt;"",B119,"-")</f>
        <v>-</v>
      </c>
      <c r="U279" s="814"/>
      <c r="V279" s="814"/>
      <c r="W279" s="799" t="s">
        <v>129</v>
      </c>
      <c r="X279" s="800"/>
      <c r="Y279" s="140"/>
      <c r="Z279" s="142"/>
      <c r="AA279" s="143"/>
    </row>
    <row r="280" spans="1:27" ht="24.95" hidden="1" customHeight="1" x14ac:dyDescent="0.25">
      <c r="A280" s="798"/>
      <c r="B280" s="833"/>
      <c r="C280" s="833"/>
      <c r="D280" s="833"/>
      <c r="E280" s="833"/>
      <c r="F280" s="833"/>
      <c r="G280" s="833"/>
      <c r="H280" s="833"/>
      <c r="I280" s="833"/>
      <c r="J280" s="834"/>
      <c r="K280" s="140"/>
      <c r="L280" s="829"/>
      <c r="M280" s="830"/>
      <c r="N280" s="813" t="str">
        <f>IF(N120&lt;&gt;"",CONCATENATE("ФЛ ",B120),"-")</f>
        <v>-</v>
      </c>
      <c r="O280" s="813"/>
      <c r="P280" s="813"/>
      <c r="Q280" s="708"/>
      <c r="R280" s="708"/>
      <c r="S280" s="708"/>
      <c r="T280" s="814" t="str">
        <f>IF(N120&lt;&gt;"",B120,"-")</f>
        <v>-</v>
      </c>
      <c r="U280" s="814"/>
      <c r="V280" s="814"/>
      <c r="W280" s="799" t="s">
        <v>129</v>
      </c>
      <c r="X280" s="800"/>
      <c r="Y280" s="140"/>
      <c r="Z280" s="142"/>
      <c r="AA280" s="143"/>
    </row>
    <row r="281" spans="1:27" hidden="1" x14ac:dyDescent="0.25">
      <c r="A281" s="798"/>
      <c r="B281" s="833"/>
      <c r="C281" s="833"/>
      <c r="D281" s="833"/>
      <c r="E281" s="833"/>
      <c r="F281" s="833"/>
      <c r="G281" s="833"/>
      <c r="H281" s="833"/>
      <c r="I281" s="833"/>
      <c r="J281" s="834"/>
      <c r="K281" s="140"/>
      <c r="L281" s="831"/>
      <c r="M281" s="832"/>
      <c r="N281" s="813" t="str">
        <f>IF(N121&lt;&gt;"",CONCATENATE("ФЛ ",B121),"-")</f>
        <v>-</v>
      </c>
      <c r="O281" s="813"/>
      <c r="P281" s="813"/>
      <c r="Q281" s="708"/>
      <c r="R281" s="708"/>
      <c r="S281" s="708"/>
      <c r="T281" s="814" t="str">
        <f>IF(N121&lt;&gt;"",B121,"-")</f>
        <v>-</v>
      </c>
      <c r="U281" s="814"/>
      <c r="V281" s="814"/>
      <c r="W281" s="799" t="s">
        <v>129</v>
      </c>
      <c r="X281" s="800"/>
      <c r="Y281" s="140"/>
      <c r="Z281" s="142"/>
      <c r="AA281" s="143"/>
    </row>
    <row r="282" spans="1:27" hidden="1" x14ac:dyDescent="0.25">
      <c r="A282" s="199"/>
      <c r="B282" s="200"/>
      <c r="C282" s="200"/>
      <c r="D282" s="200"/>
      <c r="E282" s="200"/>
      <c r="F282" s="200"/>
      <c r="G282" s="200"/>
      <c r="H282" s="200"/>
      <c r="I282" s="200"/>
      <c r="J282" s="201"/>
      <c r="K282" s="140"/>
      <c r="L282" s="158"/>
      <c r="M282" s="158"/>
      <c r="N282" s="158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2"/>
      <c r="AA282" s="143"/>
    </row>
    <row r="283" spans="1:27" hidden="1" x14ac:dyDescent="0.25">
      <c r="A283" s="199"/>
      <c r="B283" s="200"/>
      <c r="C283" s="200"/>
      <c r="D283" s="200"/>
      <c r="E283" s="200"/>
      <c r="F283" s="200"/>
      <c r="G283" s="200"/>
      <c r="H283" s="200"/>
      <c r="I283" s="200"/>
      <c r="J283" s="201"/>
      <c r="K283" s="140"/>
      <c r="L283" s="158"/>
      <c r="M283" s="158"/>
      <c r="N283" s="158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2"/>
      <c r="AA283" s="143"/>
    </row>
    <row r="284" spans="1:27" x14ac:dyDescent="0.25">
      <c r="A284" s="199"/>
      <c r="B284" s="199"/>
      <c r="C284" s="199"/>
      <c r="D284" s="199"/>
      <c r="E284" s="199"/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42"/>
      <c r="AA284" s="143"/>
    </row>
    <row r="285" spans="1:27" ht="15.75" x14ac:dyDescent="0.25">
      <c r="A285" s="136"/>
      <c r="B285" s="699" t="s">
        <v>404</v>
      </c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136"/>
      <c r="Z285" s="142"/>
      <c r="AA285" s="143"/>
    </row>
    <row r="286" spans="1:27" ht="15.75" x14ac:dyDescent="0.25">
      <c r="A286" s="141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136"/>
      <c r="Z286" s="142"/>
      <c r="AA286" s="143"/>
    </row>
    <row r="287" spans="1:27" x14ac:dyDescent="0.25">
      <c r="A287" s="139"/>
      <c r="B287" s="825"/>
      <c r="C287" s="825"/>
      <c r="D287" s="825"/>
      <c r="E287" s="825"/>
      <c r="F287" s="825"/>
      <c r="G287" s="825"/>
      <c r="H287" s="825"/>
      <c r="I287" s="825"/>
      <c r="J287" s="826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2"/>
      <c r="AA287" s="143"/>
    </row>
    <row r="288" spans="1:27" x14ac:dyDescent="0.25">
      <c r="A288" s="852"/>
      <c r="B288" s="850" t="s">
        <v>402</v>
      </c>
      <c r="C288" s="850"/>
      <c r="D288" s="850"/>
      <c r="E288" s="850"/>
      <c r="F288" s="850"/>
      <c r="G288" s="850"/>
      <c r="H288" s="850"/>
      <c r="I288" s="850"/>
      <c r="J288" s="851"/>
      <c r="K288" s="140"/>
      <c r="L288" s="702" t="s">
        <v>277</v>
      </c>
      <c r="M288" s="702"/>
      <c r="N288" s="702" t="s">
        <v>401</v>
      </c>
      <c r="O288" s="702"/>
      <c r="P288" s="702"/>
      <c r="Q288" s="702" t="s">
        <v>279</v>
      </c>
      <c r="R288" s="702"/>
      <c r="S288" s="702"/>
      <c r="T288" s="702" t="s">
        <v>280</v>
      </c>
      <c r="U288" s="702"/>
      <c r="V288" s="702"/>
      <c r="W288" s="703" t="s">
        <v>358</v>
      </c>
      <c r="X288" s="702"/>
      <c r="Y288" s="140"/>
      <c r="Z288" s="142"/>
      <c r="AA288" s="143"/>
    </row>
    <row r="289" spans="1:27" ht="29.25" customHeight="1" x14ac:dyDescent="0.25">
      <c r="A289" s="852"/>
      <c r="B289" s="850"/>
      <c r="C289" s="850"/>
      <c r="D289" s="850"/>
      <c r="E289" s="850"/>
      <c r="F289" s="850"/>
      <c r="G289" s="850"/>
      <c r="H289" s="850"/>
      <c r="I289" s="850"/>
      <c r="J289" s="851"/>
      <c r="K289" s="140"/>
      <c r="L289" s="704"/>
      <c r="M289" s="704"/>
      <c r="N289" s="705" t="str">
        <f>CONCATENATE(KlientZaemOPF," ",KlientZemName)</f>
        <v>0 0</v>
      </c>
      <c r="O289" s="706"/>
      <c r="P289" s="707"/>
      <c r="Q289" s="708"/>
      <c r="R289" s="708"/>
      <c r="S289" s="708"/>
      <c r="T289" s="709" t="str">
        <f>CONCATENATE(IF(G78="Ген. директор",B78,""),IF(G79="Ген. директор",B79,""))</f>
        <v/>
      </c>
      <c r="U289" s="710"/>
      <c r="V289" s="711"/>
      <c r="W289" s="712" t="s">
        <v>129</v>
      </c>
      <c r="X289" s="713"/>
      <c r="Y289" s="158"/>
      <c r="Z289" s="142"/>
      <c r="AA289" s="143"/>
    </row>
    <row r="290" spans="1:27" x14ac:dyDescent="0.25">
      <c r="A290" s="852"/>
      <c r="B290" s="850"/>
      <c r="C290" s="850"/>
      <c r="D290" s="850"/>
      <c r="E290" s="850"/>
      <c r="F290" s="850"/>
      <c r="G290" s="850"/>
      <c r="H290" s="850"/>
      <c r="I290" s="850"/>
      <c r="J290" s="851"/>
      <c r="K290" s="140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42"/>
      <c r="AA290" s="143"/>
    </row>
    <row r="291" spans="1:27" x14ac:dyDescent="0.25">
      <c r="A291" s="852"/>
      <c r="B291" s="850"/>
      <c r="C291" s="850"/>
      <c r="D291" s="850"/>
      <c r="E291" s="850"/>
      <c r="F291" s="850"/>
      <c r="G291" s="850"/>
      <c r="H291" s="850"/>
      <c r="I291" s="850"/>
      <c r="J291" s="851"/>
      <c r="K291" s="140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42"/>
      <c r="AA291" s="143"/>
    </row>
    <row r="292" spans="1:27" x14ac:dyDescent="0.25">
      <c r="A292" s="852"/>
      <c r="B292" s="850"/>
      <c r="C292" s="850"/>
      <c r="D292" s="850"/>
      <c r="E292" s="850"/>
      <c r="F292" s="850"/>
      <c r="G292" s="850"/>
      <c r="H292" s="850"/>
      <c r="I292" s="850"/>
      <c r="J292" s="851"/>
      <c r="K292" s="140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  <c r="Z292" s="142"/>
      <c r="AA292" s="143"/>
    </row>
    <row r="293" spans="1:27" x14ac:dyDescent="0.25">
      <c r="A293" s="852"/>
      <c r="B293" s="850"/>
      <c r="C293" s="850"/>
      <c r="D293" s="850"/>
      <c r="E293" s="850"/>
      <c r="F293" s="850"/>
      <c r="G293" s="850"/>
      <c r="H293" s="850"/>
      <c r="I293" s="850"/>
      <c r="J293" s="851"/>
      <c r="K293" s="140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42"/>
      <c r="AA293" s="143"/>
    </row>
    <row r="294" spans="1:27" x14ac:dyDescent="0.25">
      <c r="A294" s="852"/>
      <c r="B294" s="850"/>
      <c r="C294" s="850"/>
      <c r="D294" s="850"/>
      <c r="E294" s="850"/>
      <c r="F294" s="850"/>
      <c r="G294" s="850"/>
      <c r="H294" s="850"/>
      <c r="I294" s="850"/>
      <c r="J294" s="851"/>
      <c r="K294" s="140"/>
      <c r="L294" s="158" t="s">
        <v>281</v>
      </c>
      <c r="M294" s="158"/>
      <c r="N294" s="158" t="s">
        <v>282</v>
      </c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42"/>
      <c r="AA294" s="143"/>
    </row>
    <row r="295" spans="1:27" x14ac:dyDescent="0.25">
      <c r="A295" s="852"/>
      <c r="B295" s="850"/>
      <c r="C295" s="850"/>
      <c r="D295" s="850"/>
      <c r="E295" s="850"/>
      <c r="F295" s="850"/>
      <c r="G295" s="850"/>
      <c r="H295" s="850"/>
      <c r="I295" s="850"/>
      <c r="J295" s="851"/>
      <c r="K295" s="140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42"/>
      <c r="AA295" s="143"/>
    </row>
    <row r="296" spans="1:27" ht="33" customHeight="1" x14ac:dyDescent="0.25">
      <c r="A296" s="852"/>
      <c r="B296" s="850"/>
      <c r="C296" s="850"/>
      <c r="D296" s="850"/>
      <c r="E296" s="850"/>
      <c r="F296" s="850"/>
      <c r="G296" s="850"/>
      <c r="H296" s="850"/>
      <c r="I296" s="850"/>
      <c r="J296" s="851"/>
      <c r="K296" s="140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42"/>
      <c r="AA296" s="143"/>
    </row>
    <row r="297" spans="1:27" ht="33" customHeight="1" x14ac:dyDescent="0.25">
      <c r="A297" s="852"/>
      <c r="B297" s="850"/>
      <c r="C297" s="850"/>
      <c r="D297" s="850"/>
      <c r="E297" s="850"/>
      <c r="F297" s="850"/>
      <c r="G297" s="850"/>
      <c r="H297" s="850"/>
      <c r="I297" s="850"/>
      <c r="J297" s="851"/>
      <c r="K297" s="140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42"/>
      <c r="AA297" s="143"/>
    </row>
    <row r="298" spans="1:27" ht="33" customHeight="1" x14ac:dyDescent="0.25">
      <c r="A298" s="852"/>
      <c r="B298" s="850"/>
      <c r="C298" s="850"/>
      <c r="D298" s="850"/>
      <c r="E298" s="850"/>
      <c r="F298" s="850"/>
      <c r="G298" s="850"/>
      <c r="H298" s="850"/>
      <c r="I298" s="850"/>
      <c r="J298" s="851"/>
      <c r="K298" s="140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42"/>
      <c r="AA298" s="143"/>
    </row>
    <row r="299" spans="1:27" ht="33" customHeight="1" x14ac:dyDescent="0.25">
      <c r="A299" s="852"/>
      <c r="B299" s="850"/>
      <c r="C299" s="850"/>
      <c r="D299" s="850"/>
      <c r="E299" s="850"/>
      <c r="F299" s="850"/>
      <c r="G299" s="850"/>
      <c r="H299" s="850"/>
      <c r="I299" s="850"/>
      <c r="J299" s="851"/>
      <c r="K299" s="140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42"/>
      <c r="AA299" s="143"/>
    </row>
    <row r="300" spans="1:27" ht="33" customHeight="1" x14ac:dyDescent="0.25">
      <c r="A300" s="852"/>
      <c r="B300" s="850"/>
      <c r="C300" s="850"/>
      <c r="D300" s="850"/>
      <c r="E300" s="850"/>
      <c r="F300" s="850"/>
      <c r="G300" s="850"/>
      <c r="H300" s="850"/>
      <c r="I300" s="850"/>
      <c r="J300" s="851"/>
      <c r="K300" s="140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42"/>
      <c r="AA300" s="143"/>
    </row>
    <row r="301" spans="1:27" ht="33" customHeight="1" x14ac:dyDescent="0.25">
      <c r="A301" s="852"/>
      <c r="B301" s="850"/>
      <c r="C301" s="850"/>
      <c r="D301" s="850"/>
      <c r="E301" s="850"/>
      <c r="F301" s="850"/>
      <c r="G301" s="850"/>
      <c r="H301" s="850"/>
      <c r="I301" s="850"/>
      <c r="J301" s="851"/>
      <c r="K301" s="140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42"/>
      <c r="AA301" s="143"/>
    </row>
    <row r="302" spans="1:27" ht="33" customHeight="1" x14ac:dyDescent="0.25">
      <c r="A302" s="852"/>
      <c r="B302" s="850"/>
      <c r="C302" s="850"/>
      <c r="D302" s="850"/>
      <c r="E302" s="850"/>
      <c r="F302" s="850"/>
      <c r="G302" s="850"/>
      <c r="H302" s="850"/>
      <c r="I302" s="850"/>
      <c r="J302" s="851"/>
      <c r="K302" s="140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42"/>
      <c r="AA302" s="143"/>
    </row>
    <row r="303" spans="1:27" ht="33" customHeight="1" x14ac:dyDescent="0.25">
      <c r="A303" s="852"/>
      <c r="B303" s="850"/>
      <c r="C303" s="850"/>
      <c r="D303" s="850"/>
      <c r="E303" s="850"/>
      <c r="F303" s="850"/>
      <c r="G303" s="850"/>
      <c r="H303" s="850"/>
      <c r="I303" s="850"/>
      <c r="J303" s="851"/>
      <c r="K303" s="140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42"/>
      <c r="AA303" s="143"/>
    </row>
    <row r="304" spans="1:27" ht="33" customHeight="1" x14ac:dyDescent="0.25">
      <c r="A304" s="852"/>
      <c r="B304" s="850"/>
      <c r="C304" s="850"/>
      <c r="D304" s="850"/>
      <c r="E304" s="850"/>
      <c r="F304" s="850"/>
      <c r="G304" s="850"/>
      <c r="H304" s="850"/>
      <c r="I304" s="850"/>
      <c r="J304" s="851"/>
      <c r="K304" s="140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42"/>
      <c r="AA304" s="143"/>
    </row>
    <row r="305" spans="1:27" ht="33" customHeight="1" x14ac:dyDescent="0.25">
      <c r="A305" s="852"/>
      <c r="B305" s="850"/>
      <c r="C305" s="850"/>
      <c r="D305" s="850"/>
      <c r="E305" s="850"/>
      <c r="F305" s="850"/>
      <c r="G305" s="850"/>
      <c r="H305" s="850"/>
      <c r="I305" s="850"/>
      <c r="J305" s="851"/>
      <c r="K305" s="140"/>
      <c r="L305" s="158"/>
      <c r="M305" s="158"/>
      <c r="N305" s="158"/>
      <c r="O305" s="158"/>
      <c r="P305" s="158"/>
      <c r="Q305" s="158"/>
      <c r="R305" s="158"/>
      <c r="S305" s="158"/>
      <c r="T305" s="140"/>
      <c r="U305" s="140"/>
      <c r="V305" s="140"/>
      <c r="W305" s="140"/>
      <c r="X305" s="140"/>
      <c r="Y305" s="140"/>
      <c r="Z305" s="142"/>
      <c r="AA305" s="143"/>
    </row>
    <row r="306" spans="1:27" ht="15.75" x14ac:dyDescent="0.25">
      <c r="A306" s="136"/>
      <c r="B306" s="699" t="s">
        <v>756</v>
      </c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140"/>
      <c r="Z306" s="142"/>
      <c r="AA306" s="143"/>
    </row>
    <row r="307" spans="1:27" ht="15.75" x14ac:dyDescent="0.25">
      <c r="A307" s="136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140"/>
      <c r="Z307" s="142"/>
      <c r="AA307" s="143"/>
    </row>
    <row r="308" spans="1:27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202"/>
      <c r="AA308" s="143"/>
    </row>
    <row r="309" spans="1:27" ht="42" customHeight="1" x14ac:dyDescent="0.25">
      <c r="A309" s="143"/>
      <c r="B309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309" s="701"/>
      <c r="D309" s="701"/>
      <c r="E309" s="701"/>
      <c r="F309" s="701"/>
      <c r="G309" s="701"/>
      <c r="H309" s="701"/>
      <c r="I309" s="701"/>
      <c r="J309" s="701"/>
      <c r="K309" s="203"/>
      <c r="L309" s="203"/>
      <c r="M309" s="203"/>
      <c r="N309" s="20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202"/>
      <c r="AA309" s="143"/>
    </row>
    <row r="310" spans="1:27" ht="42" customHeight="1" x14ac:dyDescent="0.25">
      <c r="A310" s="143"/>
      <c r="B310" s="701"/>
      <c r="C310" s="701"/>
      <c r="D310" s="701"/>
      <c r="E310" s="701"/>
      <c r="F310" s="701"/>
      <c r="G310" s="701"/>
      <c r="H310" s="701"/>
      <c r="I310" s="701"/>
      <c r="J310" s="701"/>
      <c r="K310" s="203"/>
      <c r="L310" s="203"/>
      <c r="M310" s="203"/>
      <c r="N310" s="20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202"/>
      <c r="AA310" s="143"/>
    </row>
    <row r="311" spans="1:27" ht="42" customHeight="1" x14ac:dyDescent="0.25">
      <c r="A311" s="143"/>
      <c r="B311" s="701"/>
      <c r="C311" s="701"/>
      <c r="D311" s="701"/>
      <c r="E311" s="701"/>
      <c r="F311" s="701"/>
      <c r="G311" s="701"/>
      <c r="H311" s="701"/>
      <c r="I311" s="701"/>
      <c r="J311" s="701"/>
      <c r="K311" s="203"/>
      <c r="L311" s="203"/>
      <c r="M311" s="203"/>
      <c r="N311" s="20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202"/>
      <c r="AA311" s="143"/>
    </row>
    <row r="312" spans="1:27" ht="42" customHeight="1" x14ac:dyDescent="0.25">
      <c r="A312" s="143"/>
      <c r="B312" s="701"/>
      <c r="C312" s="701"/>
      <c r="D312" s="701"/>
      <c r="E312" s="701"/>
      <c r="F312" s="701"/>
      <c r="G312" s="701"/>
      <c r="H312" s="701"/>
      <c r="I312" s="701"/>
      <c r="J312" s="701"/>
      <c r="K312" s="203"/>
      <c r="L312" s="702" t="s">
        <v>277</v>
      </c>
      <c r="M312" s="702"/>
      <c r="N312" s="702" t="s">
        <v>401</v>
      </c>
      <c r="O312" s="702"/>
      <c r="P312" s="702"/>
      <c r="Q312" s="702" t="s">
        <v>279</v>
      </c>
      <c r="R312" s="702"/>
      <c r="S312" s="702"/>
      <c r="T312" s="702" t="s">
        <v>280</v>
      </c>
      <c r="U312" s="702"/>
      <c r="V312" s="702"/>
      <c r="W312" s="703" t="s">
        <v>358</v>
      </c>
      <c r="X312" s="702"/>
      <c r="Y312" s="143"/>
      <c r="Z312" s="202"/>
      <c r="AA312" s="143"/>
    </row>
    <row r="313" spans="1:27" ht="42" customHeight="1" x14ac:dyDescent="0.25">
      <c r="A313" s="143"/>
      <c r="B313" s="701"/>
      <c r="C313" s="701"/>
      <c r="D313" s="701"/>
      <c r="E313" s="701"/>
      <c r="F313" s="701"/>
      <c r="G313" s="701"/>
      <c r="H313" s="701"/>
      <c r="I313" s="701"/>
      <c r="J313" s="701"/>
      <c r="K313" s="203"/>
      <c r="L313" s="704"/>
      <c r="M313" s="704"/>
      <c r="N313" s="705" t="str">
        <f>CONCATENATE(KlientZaemOPF," ",KlientZemName)</f>
        <v>0 0</v>
      </c>
      <c r="O313" s="706"/>
      <c r="P313" s="707"/>
      <c r="Q313" s="708"/>
      <c r="R313" s="708"/>
      <c r="S313" s="708"/>
      <c r="T313" s="709" t="str">
        <f>CONCATENATE(IF(G102="Ген. директор",B102,""),IF(G103="Ген. директор",B103,""))</f>
        <v/>
      </c>
      <c r="U313" s="710"/>
      <c r="V313" s="711"/>
      <c r="W313" s="712" t="s">
        <v>129</v>
      </c>
      <c r="X313" s="713"/>
      <c r="Y313" s="143"/>
      <c r="Z313" s="202"/>
      <c r="AA313" s="143"/>
    </row>
    <row r="314" spans="1:27" ht="42" customHeight="1" x14ac:dyDescent="0.25">
      <c r="A314" s="143"/>
      <c r="B314" s="701"/>
      <c r="C314" s="701"/>
      <c r="D314" s="701"/>
      <c r="E314" s="701"/>
      <c r="F314" s="701"/>
      <c r="G314" s="701"/>
      <c r="H314" s="701"/>
      <c r="I314" s="701"/>
      <c r="J314" s="701"/>
      <c r="K314" s="203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43"/>
      <c r="Z314" s="202"/>
      <c r="AA314" s="143"/>
    </row>
    <row r="315" spans="1:27" ht="42" customHeight="1" x14ac:dyDescent="0.25">
      <c r="A315" s="143"/>
      <c r="B315" s="701"/>
      <c r="C315" s="701"/>
      <c r="D315" s="701"/>
      <c r="E315" s="701"/>
      <c r="F315" s="701"/>
      <c r="G315" s="701"/>
      <c r="H315" s="701"/>
      <c r="I315" s="701"/>
      <c r="J315" s="701"/>
      <c r="K315" s="203"/>
      <c r="L315" s="158" t="s">
        <v>281</v>
      </c>
      <c r="M315" s="158"/>
      <c r="N315" s="158" t="s">
        <v>282</v>
      </c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43"/>
      <c r="Z315" s="202"/>
      <c r="AA315" s="143"/>
    </row>
    <row r="316" spans="1:27" ht="42" customHeight="1" x14ac:dyDescent="0.25">
      <c r="A316" s="143"/>
      <c r="B316" s="701"/>
      <c r="C316" s="701"/>
      <c r="D316" s="701"/>
      <c r="E316" s="701"/>
      <c r="F316" s="701"/>
      <c r="G316" s="701"/>
      <c r="H316" s="701"/>
      <c r="I316" s="701"/>
      <c r="J316" s="701"/>
      <c r="K316" s="203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43"/>
      <c r="Z316" s="202"/>
      <c r="AA316" s="143"/>
    </row>
    <row r="317" spans="1:27" ht="42" customHeight="1" x14ac:dyDescent="0.25">
      <c r="A317" s="143"/>
      <c r="B317" s="701"/>
      <c r="C317" s="701"/>
      <c r="D317" s="701"/>
      <c r="E317" s="701"/>
      <c r="F317" s="701"/>
      <c r="G317" s="701"/>
      <c r="H317" s="701"/>
      <c r="I317" s="701"/>
      <c r="J317" s="701"/>
      <c r="K317" s="203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43"/>
      <c r="Z317" s="202"/>
      <c r="AA317" s="143"/>
    </row>
    <row r="318" spans="1:27" ht="42" customHeight="1" x14ac:dyDescent="0.25">
      <c r="A318" s="143"/>
      <c r="B318" s="701"/>
      <c r="C318" s="701"/>
      <c r="D318" s="701"/>
      <c r="E318" s="701"/>
      <c r="F318" s="701"/>
      <c r="G318" s="701"/>
      <c r="H318" s="701"/>
      <c r="I318" s="701"/>
      <c r="J318" s="701"/>
      <c r="K318" s="203"/>
      <c r="L318" s="143"/>
      <c r="M318" s="143"/>
      <c r="N318" s="143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43"/>
      <c r="Z318" s="202"/>
      <c r="AA318" s="143"/>
    </row>
    <row r="319" spans="1:27" ht="42" customHeight="1" x14ac:dyDescent="0.25">
      <c r="A319" s="143"/>
      <c r="B319" s="701"/>
      <c r="C319" s="701"/>
      <c r="D319" s="701"/>
      <c r="E319" s="701"/>
      <c r="F319" s="701"/>
      <c r="G319" s="701"/>
      <c r="H319" s="701"/>
      <c r="I319" s="701"/>
      <c r="J319" s="701"/>
      <c r="K319" s="203"/>
      <c r="L319" s="203"/>
      <c r="M319" s="203"/>
      <c r="N319" s="20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202"/>
      <c r="AA319" s="143"/>
    </row>
    <row r="320" spans="1:27" ht="42" customHeight="1" x14ac:dyDescent="0.25">
      <c r="A320" s="143"/>
      <c r="B320" s="701"/>
      <c r="C320" s="701"/>
      <c r="D320" s="701"/>
      <c r="E320" s="701"/>
      <c r="F320" s="701"/>
      <c r="G320" s="701"/>
      <c r="H320" s="701"/>
      <c r="I320" s="701"/>
      <c r="J320" s="701"/>
      <c r="K320" s="203"/>
      <c r="L320" s="203"/>
      <c r="M320" s="203"/>
      <c r="N320" s="20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202"/>
      <c r="AA320" s="143"/>
    </row>
    <row r="321" spans="1:27" x14ac:dyDescent="0.25">
      <c r="A321" s="143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202"/>
      <c r="AA321" s="143"/>
    </row>
    <row r="322" spans="1:27" x14ac:dyDescent="0.25">
      <c r="A322" s="143"/>
      <c r="B322" s="204" t="s">
        <v>754</v>
      </c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140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202"/>
      <c r="AA322" s="143"/>
    </row>
    <row r="323" spans="1:27" x14ac:dyDescent="0.25">
      <c r="A323" s="143"/>
      <c r="B323" s="206" t="s">
        <v>755</v>
      </c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140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202"/>
      <c r="AA323" s="143"/>
    </row>
    <row r="324" spans="1:27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202"/>
      <c r="AA324" s="143"/>
    </row>
    <row r="325" spans="1:27" hidden="1" x14ac:dyDescent="0.25"/>
  </sheetData>
  <sheetProtection sheet="1" objects="1" scenarios="1"/>
  <dataConsolidate/>
  <customSheetViews>
    <customSheetView guid="{8169A5F9-2FF2-4913-BAC0-DD9E91CF18C7}" scale="85" showPageBreaks="1" showGridLines="0" fitToPage="1" printArea="1" hiddenRows="1">
      <selection activeCell="M23" sqref="M23:X23"/>
      <rowBreaks count="1" manualBreakCount="1">
        <brk id="84" max="25" man="1"/>
      </rowBreaks>
      <pageMargins left="0.23622047244094491" right="0.23622047244094491" top="0.39370078740157483" bottom="0.59055118110236227" header="0.31496062992125984" footer="0.31496062992125984"/>
      <pageSetup paperSize="9" scale="55" fitToHeight="0" orientation="landscape" r:id="rId1"/>
    </customSheetView>
  </customSheetViews>
  <mergeCells count="983">
    <mergeCell ref="B220:S220"/>
    <mergeCell ref="B221:S221"/>
    <mergeCell ref="B222:S222"/>
    <mergeCell ref="B223:S223"/>
    <mergeCell ref="B224:S224"/>
    <mergeCell ref="B225:S225"/>
    <mergeCell ref="V107:W107"/>
    <mergeCell ref="X107:Y107"/>
    <mergeCell ref="T108:U108"/>
    <mergeCell ref="V108:W108"/>
    <mergeCell ref="X108:Y108"/>
    <mergeCell ref="B109:E109"/>
    <mergeCell ref="H109:L109"/>
    <mergeCell ref="M109:Q109"/>
    <mergeCell ref="R109:S109"/>
    <mergeCell ref="T109:U109"/>
    <mergeCell ref="V109:W109"/>
    <mergeCell ref="X109:Y109"/>
    <mergeCell ref="B108:E108"/>
    <mergeCell ref="H108:L108"/>
    <mergeCell ref="M108:Q108"/>
    <mergeCell ref="R108:S108"/>
    <mergeCell ref="T95:U95"/>
    <mergeCell ref="V95:Y95"/>
    <mergeCell ref="B105:E105"/>
    <mergeCell ref="H105:L105"/>
    <mergeCell ref="M105:Q105"/>
    <mergeCell ref="R105:S105"/>
    <mergeCell ref="T105:U105"/>
    <mergeCell ref="V105:W105"/>
    <mergeCell ref="X105:Y105"/>
    <mergeCell ref="T101:U101"/>
    <mergeCell ref="T98:U98"/>
    <mergeCell ref="R101:S101"/>
    <mergeCell ref="V100:W100"/>
    <mergeCell ref="T100:U100"/>
    <mergeCell ref="V103:W103"/>
    <mergeCell ref="B103:E103"/>
    <mergeCell ref="T99:U99"/>
    <mergeCell ref="X103:Y103"/>
    <mergeCell ref="V104:W104"/>
    <mergeCell ref="R104:S104"/>
    <mergeCell ref="B100:E100"/>
    <mergeCell ref="B101:E101"/>
    <mergeCell ref="T104:U104"/>
    <mergeCell ref="T103:U103"/>
    <mergeCell ref="V93:Y93"/>
    <mergeCell ref="B94:E94"/>
    <mergeCell ref="G94:H94"/>
    <mergeCell ref="I94:M94"/>
    <mergeCell ref="N94:O94"/>
    <mergeCell ref="P94:Q94"/>
    <mergeCell ref="R94:S94"/>
    <mergeCell ref="T94:U94"/>
    <mergeCell ref="V94:Y94"/>
    <mergeCell ref="B93:E93"/>
    <mergeCell ref="G93:H93"/>
    <mergeCell ref="I93:M93"/>
    <mergeCell ref="N93:O93"/>
    <mergeCell ref="P93:Q93"/>
    <mergeCell ref="R93:S93"/>
    <mergeCell ref="A69:A70"/>
    <mergeCell ref="M71:X71"/>
    <mergeCell ref="B228:K229"/>
    <mergeCell ref="L228:V229"/>
    <mergeCell ref="L174:W175"/>
    <mergeCell ref="B128:E128"/>
    <mergeCell ref="B123:E123"/>
    <mergeCell ref="F123:G123"/>
    <mergeCell ref="F124:G124"/>
    <mergeCell ref="F125:G125"/>
    <mergeCell ref="F126:G126"/>
    <mergeCell ref="F127:G127"/>
    <mergeCell ref="F128:G128"/>
    <mergeCell ref="B203:S203"/>
    <mergeCell ref="B207:S207"/>
    <mergeCell ref="B208:S208"/>
    <mergeCell ref="B209:S209"/>
    <mergeCell ref="B210:S210"/>
    <mergeCell ref="B195:S195"/>
    <mergeCell ref="B196:S196"/>
    <mergeCell ref="B197:S197"/>
    <mergeCell ref="T214:Y214"/>
    <mergeCell ref="B212:S212"/>
    <mergeCell ref="B201:S201"/>
    <mergeCell ref="X257:Y257"/>
    <mergeCell ref="J258:K258"/>
    <mergeCell ref="N258:O258"/>
    <mergeCell ref="P258:Q258"/>
    <mergeCell ref="T258:U258"/>
    <mergeCell ref="C257:F257"/>
    <mergeCell ref="G257:I257"/>
    <mergeCell ref="J257:K257"/>
    <mergeCell ref="L257:M257"/>
    <mergeCell ref="N257:O257"/>
    <mergeCell ref="P257:Q257"/>
    <mergeCell ref="R257:S257"/>
    <mergeCell ref="T257:U257"/>
    <mergeCell ref="V257:W257"/>
    <mergeCell ref="X255:Y255"/>
    <mergeCell ref="C256:F256"/>
    <mergeCell ref="G256:I256"/>
    <mergeCell ref="J256:K256"/>
    <mergeCell ref="L256:M256"/>
    <mergeCell ref="N256:O256"/>
    <mergeCell ref="P256:Q256"/>
    <mergeCell ref="R256:S256"/>
    <mergeCell ref="T256:U256"/>
    <mergeCell ref="V256:W256"/>
    <mergeCell ref="X256:Y256"/>
    <mergeCell ref="C255:F255"/>
    <mergeCell ref="G255:I255"/>
    <mergeCell ref="J255:K255"/>
    <mergeCell ref="L255:M255"/>
    <mergeCell ref="N255:O255"/>
    <mergeCell ref="P255:Q255"/>
    <mergeCell ref="R255:S255"/>
    <mergeCell ref="T255:U255"/>
    <mergeCell ref="V255:W255"/>
    <mergeCell ref="X253:Y253"/>
    <mergeCell ref="C254:F254"/>
    <mergeCell ref="G254:I254"/>
    <mergeCell ref="J254:K254"/>
    <mergeCell ref="L254:M254"/>
    <mergeCell ref="N254:O254"/>
    <mergeCell ref="P254:Q254"/>
    <mergeCell ref="R254:S254"/>
    <mergeCell ref="T254:U254"/>
    <mergeCell ref="V254:W254"/>
    <mergeCell ref="X254:Y254"/>
    <mergeCell ref="C253:F253"/>
    <mergeCell ref="G253:I253"/>
    <mergeCell ref="J253:K253"/>
    <mergeCell ref="L253:M253"/>
    <mergeCell ref="N253:O253"/>
    <mergeCell ref="P253:Q253"/>
    <mergeCell ref="R253:S253"/>
    <mergeCell ref="T253:U253"/>
    <mergeCell ref="V253:W253"/>
    <mergeCell ref="X248:Y248"/>
    <mergeCell ref="C248:F248"/>
    <mergeCell ref="G248:I248"/>
    <mergeCell ref="X251:Y251"/>
    <mergeCell ref="C252:F252"/>
    <mergeCell ref="G252:I252"/>
    <mergeCell ref="J252:K252"/>
    <mergeCell ref="L252:M252"/>
    <mergeCell ref="N252:O252"/>
    <mergeCell ref="P252:Q252"/>
    <mergeCell ref="R252:S252"/>
    <mergeCell ref="T252:U252"/>
    <mergeCell ref="V252:W252"/>
    <mergeCell ref="X252:Y252"/>
    <mergeCell ref="C251:F251"/>
    <mergeCell ref="G251:I251"/>
    <mergeCell ref="J251:K251"/>
    <mergeCell ref="L251:M251"/>
    <mergeCell ref="N251:O251"/>
    <mergeCell ref="P251:Q251"/>
    <mergeCell ref="R251:S251"/>
    <mergeCell ref="T251:U251"/>
    <mergeCell ref="V251:W251"/>
    <mergeCell ref="X249:Y249"/>
    <mergeCell ref="C250:F250"/>
    <mergeCell ref="G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C249:F249"/>
    <mergeCell ref="G249:I249"/>
    <mergeCell ref="J249:K249"/>
    <mergeCell ref="L249:M249"/>
    <mergeCell ref="N249:O249"/>
    <mergeCell ref="P249:Q249"/>
    <mergeCell ref="R249:S249"/>
    <mergeCell ref="T249:U249"/>
    <mergeCell ref="V249:W249"/>
    <mergeCell ref="L245:M245"/>
    <mergeCell ref="N245:O245"/>
    <mergeCell ref="P245:Q245"/>
    <mergeCell ref="R245:S245"/>
    <mergeCell ref="T245:U245"/>
    <mergeCell ref="V245:W245"/>
    <mergeCell ref="C244:F244"/>
    <mergeCell ref="G244:I244"/>
    <mergeCell ref="V248:W248"/>
    <mergeCell ref="C242:F242"/>
    <mergeCell ref="G242:I242"/>
    <mergeCell ref="J242:K242"/>
    <mergeCell ref="L242:M242"/>
    <mergeCell ref="N242:O242"/>
    <mergeCell ref="P242:Q242"/>
    <mergeCell ref="R242:S242"/>
    <mergeCell ref="T242:U242"/>
    <mergeCell ref="C243:F243"/>
    <mergeCell ref="G243:I243"/>
    <mergeCell ref="J243:K243"/>
    <mergeCell ref="L243:M243"/>
    <mergeCell ref="N243:O243"/>
    <mergeCell ref="P243:Q243"/>
    <mergeCell ref="R243:S243"/>
    <mergeCell ref="C241:F241"/>
    <mergeCell ref="G241:I241"/>
    <mergeCell ref="J241:K241"/>
    <mergeCell ref="L241:M241"/>
    <mergeCell ref="N241:O241"/>
    <mergeCell ref="P241:Q241"/>
    <mergeCell ref="R241:S241"/>
    <mergeCell ref="T241:U241"/>
    <mergeCell ref="V241:W241"/>
    <mergeCell ref="G240:I240"/>
    <mergeCell ref="J240:K240"/>
    <mergeCell ref="L240:M240"/>
    <mergeCell ref="N240:O240"/>
    <mergeCell ref="P240:Q240"/>
    <mergeCell ref="R240:S240"/>
    <mergeCell ref="T240:U240"/>
    <mergeCell ref="V240:W240"/>
    <mergeCell ref="J244:K244"/>
    <mergeCell ref="L244:M244"/>
    <mergeCell ref="N244:O244"/>
    <mergeCell ref="P244:Q244"/>
    <mergeCell ref="R244:S244"/>
    <mergeCell ref="T244:U244"/>
    <mergeCell ref="V244:W244"/>
    <mergeCell ref="C239:F239"/>
    <mergeCell ref="G239:I239"/>
    <mergeCell ref="J239:K239"/>
    <mergeCell ref="L239:M239"/>
    <mergeCell ref="N239:O239"/>
    <mergeCell ref="P239:Q239"/>
    <mergeCell ref="R239:S239"/>
    <mergeCell ref="T239:U239"/>
    <mergeCell ref="V239:W239"/>
    <mergeCell ref="L236:M236"/>
    <mergeCell ref="N236:O236"/>
    <mergeCell ref="P236:Q236"/>
    <mergeCell ref="R236:S236"/>
    <mergeCell ref="T236:U236"/>
    <mergeCell ref="V236:W236"/>
    <mergeCell ref="X236:Y236"/>
    <mergeCell ref="X237:Y237"/>
    <mergeCell ref="C237:F237"/>
    <mergeCell ref="G237:I237"/>
    <mergeCell ref="J237:K237"/>
    <mergeCell ref="L237:M237"/>
    <mergeCell ref="N237:O237"/>
    <mergeCell ref="P237:Q237"/>
    <mergeCell ref="R237:S237"/>
    <mergeCell ref="T237:U237"/>
    <mergeCell ref="V237:W237"/>
    <mergeCell ref="T202:Y202"/>
    <mergeCell ref="T203:Y203"/>
    <mergeCell ref="B188:J188"/>
    <mergeCell ref="B190:J190"/>
    <mergeCell ref="T219:V219"/>
    <mergeCell ref="W219:Y219"/>
    <mergeCell ref="T212:Y212"/>
    <mergeCell ref="T213:Y213"/>
    <mergeCell ref="T208:Y208"/>
    <mergeCell ref="B211:S211"/>
    <mergeCell ref="T209:Y209"/>
    <mergeCell ref="T210:Y210"/>
    <mergeCell ref="T211:Y211"/>
    <mergeCell ref="T207:Y207"/>
    <mergeCell ref="V231:W234"/>
    <mergeCell ref="T231:U234"/>
    <mergeCell ref="R231:S234"/>
    <mergeCell ref="P231:Q234"/>
    <mergeCell ref="B217:W218"/>
    <mergeCell ref="B205:S205"/>
    <mergeCell ref="B206:S206"/>
    <mergeCell ref="B213:S213"/>
    <mergeCell ref="B214:S214"/>
    <mergeCell ref="T223:V223"/>
    <mergeCell ref="W223:Y223"/>
    <mergeCell ref="W225:Y225"/>
    <mergeCell ref="W224:Y224"/>
    <mergeCell ref="T221:V221"/>
    <mergeCell ref="W221:Y221"/>
    <mergeCell ref="T222:V222"/>
    <mergeCell ref="X231:Y234"/>
    <mergeCell ref="B131:X132"/>
    <mergeCell ref="R127:S127"/>
    <mergeCell ref="J135:O135"/>
    <mergeCell ref="T126:U126"/>
    <mergeCell ref="P143:V143"/>
    <mergeCell ref="W148:Y148"/>
    <mergeCell ref="P138:V138"/>
    <mergeCell ref="K189:M189"/>
    <mergeCell ref="K190:M190"/>
    <mergeCell ref="K191:M191"/>
    <mergeCell ref="N190:V190"/>
    <mergeCell ref="N191:V191"/>
    <mergeCell ref="B204:S204"/>
    <mergeCell ref="K178:M178"/>
    <mergeCell ref="B202:S202"/>
    <mergeCell ref="K182:M182"/>
    <mergeCell ref="K183:M183"/>
    <mergeCell ref="K184:M184"/>
    <mergeCell ref="K188:M188"/>
    <mergeCell ref="B181:J181"/>
    <mergeCell ref="B182:J182"/>
    <mergeCell ref="B183:J183"/>
    <mergeCell ref="B199:S199"/>
    <mergeCell ref="B134:E134"/>
    <mergeCell ref="F148:N148"/>
    <mergeCell ref="F149:N149"/>
    <mergeCell ref="F150:N150"/>
    <mergeCell ref="F151:N151"/>
    <mergeCell ref="J140:O140"/>
    <mergeCell ref="J141:O141"/>
    <mergeCell ref="B145:X146"/>
    <mergeCell ref="O150:S150"/>
    <mergeCell ref="B135:E135"/>
    <mergeCell ref="B136:E136"/>
    <mergeCell ref="B137:E137"/>
    <mergeCell ref="F136:I136"/>
    <mergeCell ref="F137:I137"/>
    <mergeCell ref="F139:I139"/>
    <mergeCell ref="F140:I140"/>
    <mergeCell ref="W149:Y149"/>
    <mergeCell ref="F134:I134"/>
    <mergeCell ref="F135:I135"/>
    <mergeCell ref="B150:E150"/>
    <mergeCell ref="B151:E151"/>
    <mergeCell ref="F142:I142"/>
    <mergeCell ref="B142:E142"/>
    <mergeCell ref="B139:E139"/>
    <mergeCell ref="O164:Q164"/>
    <mergeCell ref="L164:N164"/>
    <mergeCell ref="B168:M169"/>
    <mergeCell ref="R161:Y161"/>
    <mergeCell ref="R162:Y162"/>
    <mergeCell ref="W178:Y178"/>
    <mergeCell ref="W179:Y179"/>
    <mergeCell ref="X172:Y172"/>
    <mergeCell ref="B163:H163"/>
    <mergeCell ref="L163:N163"/>
    <mergeCell ref="L161:N161"/>
    <mergeCell ref="L162:N162"/>
    <mergeCell ref="I163:K163"/>
    <mergeCell ref="I162:K162"/>
    <mergeCell ref="R172:S172"/>
    <mergeCell ref="D171:E171"/>
    <mergeCell ref="R171:S171"/>
    <mergeCell ref="T171:U171"/>
    <mergeCell ref="F171:G171"/>
    <mergeCell ref="H171:I171"/>
    <mergeCell ref="P172:Q172"/>
    <mergeCell ref="J171:K171"/>
    <mergeCell ref="L171:M171"/>
    <mergeCell ref="N171:O171"/>
    <mergeCell ref="B162:H162"/>
    <mergeCell ref="L158:N158"/>
    <mergeCell ref="B158:H158"/>
    <mergeCell ref="L159:N159"/>
    <mergeCell ref="B159:H159"/>
    <mergeCell ref="I159:K159"/>
    <mergeCell ref="I160:K160"/>
    <mergeCell ref="I161:K161"/>
    <mergeCell ref="O159:Q159"/>
    <mergeCell ref="O160:Q160"/>
    <mergeCell ref="O162:Q162"/>
    <mergeCell ref="O153:S153"/>
    <mergeCell ref="W153:Y153"/>
    <mergeCell ref="T148:V148"/>
    <mergeCell ref="P142:V142"/>
    <mergeCell ref="J142:O142"/>
    <mergeCell ref="I158:K158"/>
    <mergeCell ref="B153:E153"/>
    <mergeCell ref="F153:N153"/>
    <mergeCell ref="O161:Q161"/>
    <mergeCell ref="B160:H160"/>
    <mergeCell ref="L160:N160"/>
    <mergeCell ref="B161:H161"/>
    <mergeCell ref="W151:Y151"/>
    <mergeCell ref="W152:Y152"/>
    <mergeCell ref="O149:S149"/>
    <mergeCell ref="P141:V141"/>
    <mergeCell ref="O148:S148"/>
    <mergeCell ref="W142:Y142"/>
    <mergeCell ref="W143:Y143"/>
    <mergeCell ref="O151:S151"/>
    <mergeCell ref="O152:S152"/>
    <mergeCell ref="T149:V149"/>
    <mergeCell ref="T150:V150"/>
    <mergeCell ref="T151:V151"/>
    <mergeCell ref="T152:V152"/>
    <mergeCell ref="W141:Y141"/>
    <mergeCell ref="G78:H78"/>
    <mergeCell ref="T88:U88"/>
    <mergeCell ref="T89:U89"/>
    <mergeCell ref="T90:U90"/>
    <mergeCell ref="T96:U96"/>
    <mergeCell ref="T97:U97"/>
    <mergeCell ref="G96:H96"/>
    <mergeCell ref="G88:H88"/>
    <mergeCell ref="G89:H89"/>
    <mergeCell ref="G97:H97"/>
    <mergeCell ref="R89:S89"/>
    <mergeCell ref="R90:S90"/>
    <mergeCell ref="R96:S96"/>
    <mergeCell ref="I88:M88"/>
    <mergeCell ref="I89:M89"/>
    <mergeCell ref="G90:H90"/>
    <mergeCell ref="N96:O96"/>
    <mergeCell ref="N89:O89"/>
    <mergeCell ref="R83:S83"/>
    <mergeCell ref="T91:U91"/>
    <mergeCell ref="G92:H92"/>
    <mergeCell ref="I92:M92"/>
    <mergeCell ref="N92:O92"/>
    <mergeCell ref="P92:Q92"/>
    <mergeCell ref="X111:Y111"/>
    <mergeCell ref="X104:Y104"/>
    <mergeCell ref="R116:S116"/>
    <mergeCell ref="T117:U117"/>
    <mergeCell ref="V110:W110"/>
    <mergeCell ref="B113:W114"/>
    <mergeCell ref="G116:H116"/>
    <mergeCell ref="B116:E116"/>
    <mergeCell ref="N116:O116"/>
    <mergeCell ref="P116:Q116"/>
    <mergeCell ref="R110:S110"/>
    <mergeCell ref="M110:Q110"/>
    <mergeCell ref="G117:H117"/>
    <mergeCell ref="I117:M117"/>
    <mergeCell ref="N117:O117"/>
    <mergeCell ref="P117:Q117"/>
    <mergeCell ref="B106:E106"/>
    <mergeCell ref="H106:L106"/>
    <mergeCell ref="M106:Q106"/>
    <mergeCell ref="R106:S106"/>
    <mergeCell ref="T106:U106"/>
    <mergeCell ref="V106:W106"/>
    <mergeCell ref="X106:Y106"/>
    <mergeCell ref="B107:E107"/>
    <mergeCell ref="T102:U102"/>
    <mergeCell ref="B110:E110"/>
    <mergeCell ref="G118:H118"/>
    <mergeCell ref="I118:M118"/>
    <mergeCell ref="N118:O118"/>
    <mergeCell ref="I119:M119"/>
    <mergeCell ref="B119:E119"/>
    <mergeCell ref="B120:E120"/>
    <mergeCell ref="H103:L103"/>
    <mergeCell ref="R103:S103"/>
    <mergeCell ref="G119:H119"/>
    <mergeCell ref="N119:O119"/>
    <mergeCell ref="G120:H120"/>
    <mergeCell ref="I120:M120"/>
    <mergeCell ref="T119:U119"/>
    <mergeCell ref="M102:Q102"/>
    <mergeCell ref="T110:U110"/>
    <mergeCell ref="R117:S117"/>
    <mergeCell ref="R118:S118"/>
    <mergeCell ref="H107:L107"/>
    <mergeCell ref="M107:Q107"/>
    <mergeCell ref="R107:S107"/>
    <mergeCell ref="T107:U107"/>
    <mergeCell ref="I116:M116"/>
    <mergeCell ref="V111:W111"/>
    <mergeCell ref="V116:Y116"/>
    <mergeCell ref="V117:Y117"/>
    <mergeCell ref="V118:Y118"/>
    <mergeCell ref="F3:G3"/>
    <mergeCell ref="P98:Q98"/>
    <mergeCell ref="M60:X60"/>
    <mergeCell ref="M54:X54"/>
    <mergeCell ref="M56:X56"/>
    <mergeCell ref="M55:X55"/>
    <mergeCell ref="B5:G6"/>
    <mergeCell ref="M8:X8"/>
    <mergeCell ref="M10:X10"/>
    <mergeCell ref="M9:X9"/>
    <mergeCell ref="M12:X12"/>
    <mergeCell ref="M14:X14"/>
    <mergeCell ref="M13:X13"/>
    <mergeCell ref="M21:X21"/>
    <mergeCell ref="M24:X24"/>
    <mergeCell ref="B18:F19"/>
    <mergeCell ref="I77:J77"/>
    <mergeCell ref="G81:H81"/>
    <mergeCell ref="I81:J81"/>
    <mergeCell ref="K81:L81"/>
    <mergeCell ref="M25:X25"/>
    <mergeCell ref="M46:X46"/>
    <mergeCell ref="I3:Q3"/>
    <mergeCell ref="M20:X20"/>
    <mergeCell ref="M53:X53"/>
    <mergeCell ref="M58:X58"/>
    <mergeCell ref="M57:X57"/>
    <mergeCell ref="M61:X61"/>
    <mergeCell ref="M26:X26"/>
    <mergeCell ref="M29:X29"/>
    <mergeCell ref="M52:X52"/>
    <mergeCell ref="M59:X59"/>
    <mergeCell ref="R2:Y3"/>
    <mergeCell ref="M44:O44"/>
    <mergeCell ref="P44:R44"/>
    <mergeCell ref="V44:X44"/>
    <mergeCell ref="S44:U44"/>
    <mergeCell ref="M43:X43"/>
    <mergeCell ref="M11:X11"/>
    <mergeCell ref="M30:X30"/>
    <mergeCell ref="M27:X27"/>
    <mergeCell ref="M28:X28"/>
    <mergeCell ref="M38:X38"/>
    <mergeCell ref="Y4:AA5"/>
    <mergeCell ref="X100:Y100"/>
    <mergeCell ref="X102:Y102"/>
    <mergeCell ref="G79:H79"/>
    <mergeCell ref="B65:I65"/>
    <mergeCell ref="B66:I66"/>
    <mergeCell ref="B67:I67"/>
    <mergeCell ref="M66:X66"/>
    <mergeCell ref="M65:X65"/>
    <mergeCell ref="M67:X67"/>
    <mergeCell ref="M69:X70"/>
    <mergeCell ref="B71:I71"/>
    <mergeCell ref="B74:X75"/>
    <mergeCell ref="B68:I68"/>
    <mergeCell ref="T77:Y77"/>
    <mergeCell ref="G77:H77"/>
    <mergeCell ref="B102:E102"/>
    <mergeCell ref="I79:J79"/>
    <mergeCell ref="G83:H83"/>
    <mergeCell ref="I83:J83"/>
    <mergeCell ref="V90:Y90"/>
    <mergeCell ref="T83:Y83"/>
    <mergeCell ref="K82:L82"/>
    <mergeCell ref="B96:E96"/>
    <mergeCell ref="B97:E97"/>
    <mergeCell ref="B98:E98"/>
    <mergeCell ref="H101:L101"/>
    <mergeCell ref="H100:L100"/>
    <mergeCell ref="R100:S100"/>
    <mergeCell ref="R99:S99"/>
    <mergeCell ref="B89:E89"/>
    <mergeCell ref="B88:E88"/>
    <mergeCell ref="M101:Q101"/>
    <mergeCell ref="B92:E92"/>
    <mergeCell ref="R92:S92"/>
    <mergeCell ref="P95:Q95"/>
    <mergeCell ref="R95:S95"/>
    <mergeCell ref="B90:E90"/>
    <mergeCell ref="R88:S88"/>
    <mergeCell ref="B95:E95"/>
    <mergeCell ref="G95:H95"/>
    <mergeCell ref="I95:M95"/>
    <mergeCell ref="N95:O95"/>
    <mergeCell ref="I98:M98"/>
    <mergeCell ref="I96:M96"/>
    <mergeCell ref="V102:W102"/>
    <mergeCell ref="P97:Q97"/>
    <mergeCell ref="M39:X39"/>
    <mergeCell ref="M40:X40"/>
    <mergeCell ref="M31:X31"/>
    <mergeCell ref="M32:X32"/>
    <mergeCell ref="M42:X42"/>
    <mergeCell ref="M45:X45"/>
    <mergeCell ref="M48:X48"/>
    <mergeCell ref="M41:X41"/>
    <mergeCell ref="M47:X47"/>
    <mergeCell ref="M49:X49"/>
    <mergeCell ref="M64:X64"/>
    <mergeCell ref="M50:X50"/>
    <mergeCell ref="M51:X51"/>
    <mergeCell ref="M62:X62"/>
    <mergeCell ref="T78:Y78"/>
    <mergeCell ref="R78:S78"/>
    <mergeCell ref="T79:Y79"/>
    <mergeCell ref="V96:Y96"/>
    <mergeCell ref="V91:Y91"/>
    <mergeCell ref="T92:U92"/>
    <mergeCell ref="V92:Y92"/>
    <mergeCell ref="T93:U93"/>
    <mergeCell ref="Q289:S289"/>
    <mergeCell ref="T289:V289"/>
    <mergeCell ref="W289:X289"/>
    <mergeCell ref="T288:V288"/>
    <mergeCell ref="B285:X286"/>
    <mergeCell ref="B35:F36"/>
    <mergeCell ref="M37:X37"/>
    <mergeCell ref="R77:S77"/>
    <mergeCell ref="I78:J78"/>
    <mergeCell ref="B69:I70"/>
    <mergeCell ref="M68:X68"/>
    <mergeCell ref="B48:H48"/>
    <mergeCell ref="B59:H59"/>
    <mergeCell ref="B62:I62"/>
    <mergeCell ref="B64:I64"/>
    <mergeCell ref="B78:F78"/>
    <mergeCell ref="G82:H82"/>
    <mergeCell ref="T82:Y82"/>
    <mergeCell ref="P119:Q119"/>
    <mergeCell ref="P125:Q125"/>
    <mergeCell ref="T118:U118"/>
    <mergeCell ref="R102:S102"/>
    <mergeCell ref="N289:P289"/>
    <mergeCell ref="N288:P288"/>
    <mergeCell ref="A277:A281"/>
    <mergeCell ref="B288:J305"/>
    <mergeCell ref="A288:A300"/>
    <mergeCell ref="Q288:S288"/>
    <mergeCell ref="W288:X288"/>
    <mergeCell ref="B79:F79"/>
    <mergeCell ref="B77:F77"/>
    <mergeCell ref="B82:F82"/>
    <mergeCell ref="B81:F81"/>
    <mergeCell ref="I82:J82"/>
    <mergeCell ref="R79:S79"/>
    <mergeCell ref="T81:Y81"/>
    <mergeCell ref="A301:A305"/>
    <mergeCell ref="L265:M265"/>
    <mergeCell ref="N265:P265"/>
    <mergeCell ref="Q265:S265"/>
    <mergeCell ref="T265:V265"/>
    <mergeCell ref="W265:X265"/>
    <mergeCell ref="N271:P271"/>
    <mergeCell ref="Q271:S271"/>
    <mergeCell ref="T271:V271"/>
    <mergeCell ref="W271:X271"/>
    <mergeCell ref="L289:M289"/>
    <mergeCell ref="L288:M288"/>
    <mergeCell ref="W281:X281"/>
    <mergeCell ref="T279:V279"/>
    <mergeCell ref="N274:P274"/>
    <mergeCell ref="Q274:S274"/>
    <mergeCell ref="T274:V274"/>
    <mergeCell ref="T278:V278"/>
    <mergeCell ref="T280:V280"/>
    <mergeCell ref="W276:X276"/>
    <mergeCell ref="T273:V273"/>
    <mergeCell ref="N281:P281"/>
    <mergeCell ref="Q281:S281"/>
    <mergeCell ref="W278:X278"/>
    <mergeCell ref="N278:P278"/>
    <mergeCell ref="W280:X280"/>
    <mergeCell ref="W273:X273"/>
    <mergeCell ref="Q273:S273"/>
    <mergeCell ref="Q280:S280"/>
    <mergeCell ref="Q279:S279"/>
    <mergeCell ref="N280:P280"/>
    <mergeCell ref="L238:M238"/>
    <mergeCell ref="N238:O238"/>
    <mergeCell ref="K187:M187"/>
    <mergeCell ref="B184:J184"/>
    <mergeCell ref="N189:V189"/>
    <mergeCell ref="T270:V270"/>
    <mergeCell ref="W270:X270"/>
    <mergeCell ref="L231:M234"/>
    <mergeCell ref="B235:Y235"/>
    <mergeCell ref="C236:F236"/>
    <mergeCell ref="G236:I236"/>
    <mergeCell ref="J236:K236"/>
    <mergeCell ref="B263:J263"/>
    <mergeCell ref="W264:X264"/>
    <mergeCell ref="X238:Y238"/>
    <mergeCell ref="X239:Y239"/>
    <mergeCell ref="W220:Y220"/>
    <mergeCell ref="T220:V220"/>
    <mergeCell ref="N231:O234"/>
    <mergeCell ref="W222:Y222"/>
    <mergeCell ref="T225:V225"/>
    <mergeCell ref="T224:V224"/>
    <mergeCell ref="B287:J287"/>
    <mergeCell ref="L271:M281"/>
    <mergeCell ref="N277:P277"/>
    <mergeCell ref="B277:J281"/>
    <mergeCell ref="W279:X279"/>
    <mergeCell ref="Q278:S278"/>
    <mergeCell ref="N275:P275"/>
    <mergeCell ref="Q275:S275"/>
    <mergeCell ref="T275:V275"/>
    <mergeCell ref="W275:X275"/>
    <mergeCell ref="N276:P276"/>
    <mergeCell ref="Q276:S276"/>
    <mergeCell ref="N273:P273"/>
    <mergeCell ref="T281:V281"/>
    <mergeCell ref="Q277:S277"/>
    <mergeCell ref="T277:V277"/>
    <mergeCell ref="T276:V276"/>
    <mergeCell ref="B264:J276"/>
    <mergeCell ref="L264:M264"/>
    <mergeCell ref="W277:X277"/>
    <mergeCell ref="N279:P279"/>
    <mergeCell ref="L270:M270"/>
    <mergeCell ref="W272:X272"/>
    <mergeCell ref="N270:P270"/>
    <mergeCell ref="Q270:S270"/>
    <mergeCell ref="X240:Y240"/>
    <mergeCell ref="T243:U243"/>
    <mergeCell ref="V243:W243"/>
    <mergeCell ref="X241:Y241"/>
    <mergeCell ref="X242:Y242"/>
    <mergeCell ref="J248:K248"/>
    <mergeCell ref="L248:M248"/>
    <mergeCell ref="N248:O248"/>
    <mergeCell ref="P248:Q248"/>
    <mergeCell ref="R248:S248"/>
    <mergeCell ref="T248:U248"/>
    <mergeCell ref="X243:Y243"/>
    <mergeCell ref="X244:Y244"/>
    <mergeCell ref="V242:W242"/>
    <mergeCell ref="B247:Y247"/>
    <mergeCell ref="X245:Y245"/>
    <mergeCell ref="J246:K246"/>
    <mergeCell ref="N246:O246"/>
    <mergeCell ref="P246:Q246"/>
    <mergeCell ref="T246:U246"/>
    <mergeCell ref="C245:F245"/>
    <mergeCell ref="G245:I245"/>
    <mergeCell ref="J245:K245"/>
    <mergeCell ref="V119:Y119"/>
    <mergeCell ref="R119:S119"/>
    <mergeCell ref="V121:Y121"/>
    <mergeCell ref="P121:Q121"/>
    <mergeCell ref="V124:W124"/>
    <mergeCell ref="R120:S120"/>
    <mergeCell ref="T120:U120"/>
    <mergeCell ref="V120:Y120"/>
    <mergeCell ref="R124:S124"/>
    <mergeCell ref="P124:Q124"/>
    <mergeCell ref="V123:W123"/>
    <mergeCell ref="X123:Y123"/>
    <mergeCell ref="T121:U121"/>
    <mergeCell ref="T124:U124"/>
    <mergeCell ref="P123:Q123"/>
    <mergeCell ref="R121:S121"/>
    <mergeCell ref="T123:U123"/>
    <mergeCell ref="A264:A276"/>
    <mergeCell ref="W274:X274"/>
    <mergeCell ref="N264:P264"/>
    <mergeCell ref="Q264:S264"/>
    <mergeCell ref="T264:V264"/>
    <mergeCell ref="W187:Y187"/>
    <mergeCell ref="B261:X262"/>
    <mergeCell ref="B231:B234"/>
    <mergeCell ref="C231:F234"/>
    <mergeCell ref="G231:I234"/>
    <mergeCell ref="J231:K234"/>
    <mergeCell ref="N272:P272"/>
    <mergeCell ref="Q272:S272"/>
    <mergeCell ref="T272:V272"/>
    <mergeCell ref="C238:F238"/>
    <mergeCell ref="G238:I238"/>
    <mergeCell ref="J238:K238"/>
    <mergeCell ref="P238:Q238"/>
    <mergeCell ref="R238:S238"/>
    <mergeCell ref="T238:U238"/>
    <mergeCell ref="V238:W238"/>
    <mergeCell ref="C240:F240"/>
    <mergeCell ref="O163:Q163"/>
    <mergeCell ref="B148:E148"/>
    <mergeCell ref="J134:O134"/>
    <mergeCell ref="J136:O136"/>
    <mergeCell ref="F138:I138"/>
    <mergeCell ref="F141:I141"/>
    <mergeCell ref="P135:V135"/>
    <mergeCell ref="T128:U128"/>
    <mergeCell ref="V128:W128"/>
    <mergeCell ref="B152:E152"/>
    <mergeCell ref="F143:I143"/>
    <mergeCell ref="F152:N152"/>
    <mergeCell ref="B149:E149"/>
    <mergeCell ref="J143:O143"/>
    <mergeCell ref="H128:I128"/>
    <mergeCell ref="J128:O128"/>
    <mergeCell ref="R159:Y159"/>
    <mergeCell ref="R158:Y158"/>
    <mergeCell ref="O158:Q158"/>
    <mergeCell ref="B155:H156"/>
    <mergeCell ref="B143:E143"/>
    <mergeCell ref="T153:V153"/>
    <mergeCell ref="W150:Y150"/>
    <mergeCell ref="B147:E147"/>
    <mergeCell ref="B127:E127"/>
    <mergeCell ref="J126:O126"/>
    <mergeCell ref="B121:E121"/>
    <mergeCell ref="H126:I126"/>
    <mergeCell ref="P126:Q126"/>
    <mergeCell ref="P127:Q127"/>
    <mergeCell ref="J125:O125"/>
    <mergeCell ref="R125:S125"/>
    <mergeCell ref="H123:I123"/>
    <mergeCell ref="J123:O123"/>
    <mergeCell ref="G121:H121"/>
    <mergeCell ref="I121:M121"/>
    <mergeCell ref="N121:O121"/>
    <mergeCell ref="B124:E124"/>
    <mergeCell ref="N120:O120"/>
    <mergeCell ref="P120:Q120"/>
    <mergeCell ref="R123:S123"/>
    <mergeCell ref="B125:E125"/>
    <mergeCell ref="B117:E117"/>
    <mergeCell ref="B118:E118"/>
    <mergeCell ref="H124:I124"/>
    <mergeCell ref="P118:Q118"/>
    <mergeCell ref="B126:E126"/>
    <mergeCell ref="N91:O91"/>
    <mergeCell ref="P91:Q91"/>
    <mergeCell ref="R91:S91"/>
    <mergeCell ref="M83:Q83"/>
    <mergeCell ref="P90:Q90"/>
    <mergeCell ref="B85:X86"/>
    <mergeCell ref="P88:Q88"/>
    <mergeCell ref="N88:O88"/>
    <mergeCell ref="P89:Q89"/>
    <mergeCell ref="AE60:AL60"/>
    <mergeCell ref="K77:Q77"/>
    <mergeCell ref="K78:Q78"/>
    <mergeCell ref="K79:Q79"/>
    <mergeCell ref="R98:S98"/>
    <mergeCell ref="V101:W101"/>
    <mergeCell ref="X101:Y101"/>
    <mergeCell ref="H104:L104"/>
    <mergeCell ref="H110:L110"/>
    <mergeCell ref="M103:Q103"/>
    <mergeCell ref="M104:Q104"/>
    <mergeCell ref="N90:O90"/>
    <mergeCell ref="I97:M97"/>
    <mergeCell ref="V97:Y97"/>
    <mergeCell ref="V98:Y98"/>
    <mergeCell ref="X110:Y110"/>
    <mergeCell ref="N97:O97"/>
    <mergeCell ref="N98:O98"/>
    <mergeCell ref="V88:Y88"/>
    <mergeCell ref="V89:Y89"/>
    <mergeCell ref="H102:L102"/>
    <mergeCell ref="M81:Q81"/>
    <mergeCell ref="P96:Q96"/>
    <mergeCell ref="M100:Q100"/>
    <mergeCell ref="V125:W125"/>
    <mergeCell ref="X127:Y127"/>
    <mergeCell ref="V127:W127"/>
    <mergeCell ref="X125:Y125"/>
    <mergeCell ref="X124:Y124"/>
    <mergeCell ref="V126:W126"/>
    <mergeCell ref="H127:I127"/>
    <mergeCell ref="J127:O127"/>
    <mergeCell ref="T127:U127"/>
    <mergeCell ref="H125:I125"/>
    <mergeCell ref="R126:S126"/>
    <mergeCell ref="J124:O124"/>
    <mergeCell ref="X126:Y126"/>
    <mergeCell ref="T125:U125"/>
    <mergeCell ref="R128:S128"/>
    <mergeCell ref="X129:Y129"/>
    <mergeCell ref="B140:E140"/>
    <mergeCell ref="B141:E141"/>
    <mergeCell ref="J138:O138"/>
    <mergeCell ref="W134:Y134"/>
    <mergeCell ref="W135:Y135"/>
    <mergeCell ref="W136:Y136"/>
    <mergeCell ref="W137:Y137"/>
    <mergeCell ref="W138:Y138"/>
    <mergeCell ref="W139:Y139"/>
    <mergeCell ref="W140:Y140"/>
    <mergeCell ref="P134:V134"/>
    <mergeCell ref="P136:V136"/>
    <mergeCell ref="P137:V137"/>
    <mergeCell ref="B138:E138"/>
    <mergeCell ref="B133:E133"/>
    <mergeCell ref="F133:I133"/>
    <mergeCell ref="P139:V139"/>
    <mergeCell ref="J137:O137"/>
    <mergeCell ref="P128:Q128"/>
    <mergeCell ref="J139:O139"/>
    <mergeCell ref="P140:V140"/>
    <mergeCell ref="X128:Y128"/>
    <mergeCell ref="T206:Y206"/>
    <mergeCell ref="T194:Y194"/>
    <mergeCell ref="K180:M180"/>
    <mergeCell ref="K181:M181"/>
    <mergeCell ref="N187:V187"/>
    <mergeCell ref="K186:M186"/>
    <mergeCell ref="H172:I172"/>
    <mergeCell ref="J172:K172"/>
    <mergeCell ref="L172:M172"/>
    <mergeCell ref="N178:V178"/>
    <mergeCell ref="T172:U172"/>
    <mergeCell ref="N172:O172"/>
    <mergeCell ref="T204:Y204"/>
    <mergeCell ref="T205:Y205"/>
    <mergeCell ref="W180:Y180"/>
    <mergeCell ref="N180:V180"/>
    <mergeCell ref="B180:J180"/>
    <mergeCell ref="K179:M179"/>
    <mergeCell ref="B179:J179"/>
    <mergeCell ref="B174:G175"/>
    <mergeCell ref="T200:Y200"/>
    <mergeCell ref="T201:Y201"/>
    <mergeCell ref="B198:S198"/>
    <mergeCell ref="B200:S200"/>
    <mergeCell ref="P171:Q171"/>
    <mergeCell ref="B191:J191"/>
    <mergeCell ref="B187:J187"/>
    <mergeCell ref="B186:J186"/>
    <mergeCell ref="B177:Y177"/>
    <mergeCell ref="D172:E172"/>
    <mergeCell ref="X171:Y171"/>
    <mergeCell ref="N179:V179"/>
    <mergeCell ref="B171:C171"/>
    <mergeCell ref="B172:C172"/>
    <mergeCell ref="F172:G172"/>
    <mergeCell ref="B189:J189"/>
    <mergeCell ref="K185:M185"/>
    <mergeCell ref="N186:V186"/>
    <mergeCell ref="B178:J178"/>
    <mergeCell ref="N188:V188"/>
    <mergeCell ref="N182:V182"/>
    <mergeCell ref="N183:V183"/>
    <mergeCell ref="N184:V184"/>
    <mergeCell ref="N185:V185"/>
    <mergeCell ref="N181:V181"/>
    <mergeCell ref="W181:Y181"/>
    <mergeCell ref="W182:Y182"/>
    <mergeCell ref="B185:J185"/>
    <mergeCell ref="T196:Y196"/>
    <mergeCell ref="W188:Y188"/>
    <mergeCell ref="W189:Y189"/>
    <mergeCell ref="W183:Y183"/>
    <mergeCell ref="W184:Y184"/>
    <mergeCell ref="W185:Y185"/>
    <mergeCell ref="W186:Y186"/>
    <mergeCell ref="V172:W172"/>
    <mergeCell ref="B194:S194"/>
    <mergeCell ref="B193:Y193"/>
    <mergeCell ref="B63:I63"/>
    <mergeCell ref="M63:X63"/>
    <mergeCell ref="M7:X7"/>
    <mergeCell ref="M22:X22"/>
    <mergeCell ref="M23:T23"/>
    <mergeCell ref="W23:X23"/>
    <mergeCell ref="F122:G122"/>
    <mergeCell ref="H122:I122"/>
    <mergeCell ref="P122:Q122"/>
    <mergeCell ref="R122:S122"/>
    <mergeCell ref="T122:U122"/>
    <mergeCell ref="B104:E104"/>
    <mergeCell ref="M82:Q82"/>
    <mergeCell ref="I90:M90"/>
    <mergeCell ref="G98:H98"/>
    <mergeCell ref="R81:S81"/>
    <mergeCell ref="R82:S82"/>
    <mergeCell ref="R97:S97"/>
    <mergeCell ref="T116:U116"/>
    <mergeCell ref="B83:F83"/>
    <mergeCell ref="K83:L83"/>
    <mergeCell ref="B91:E91"/>
    <mergeCell ref="G91:H91"/>
    <mergeCell ref="I91:M91"/>
    <mergeCell ref="V129:W129"/>
    <mergeCell ref="B306:X307"/>
    <mergeCell ref="B309:J320"/>
    <mergeCell ref="L312:M312"/>
    <mergeCell ref="N312:P312"/>
    <mergeCell ref="Q312:S312"/>
    <mergeCell ref="T312:V312"/>
    <mergeCell ref="W312:X312"/>
    <mergeCell ref="L313:M313"/>
    <mergeCell ref="N313:P313"/>
    <mergeCell ref="Q313:S313"/>
    <mergeCell ref="T313:V313"/>
    <mergeCell ref="W313:X313"/>
    <mergeCell ref="L165:N165"/>
    <mergeCell ref="R160:Y160"/>
    <mergeCell ref="V171:W171"/>
    <mergeCell ref="R163:Y163"/>
    <mergeCell ref="O165:Q165"/>
    <mergeCell ref="T197:Y197"/>
    <mergeCell ref="T198:Y198"/>
    <mergeCell ref="T199:Y199"/>
    <mergeCell ref="W190:Y190"/>
    <mergeCell ref="W191:Y191"/>
    <mergeCell ref="T195:Y195"/>
  </mergeCells>
  <conditionalFormatting sqref="P44">
    <cfRule type="notContainsText" dxfId="1270" priority="213" operator="notContains" text="*">
      <formula>ISERROR(SEARCH("*",P44))</formula>
    </cfRule>
    <cfRule type="containsText" dxfId="1269" priority="214" operator="containsText" text="*">
      <formula>NOT(ISERROR(SEARCH("*",P44)))</formula>
    </cfRule>
  </conditionalFormatting>
  <conditionalFormatting sqref="V44">
    <cfRule type="notContainsText" dxfId="1268" priority="211" operator="notContains" text="*">
      <formula>ISERROR(SEARCH("*",V44))</formula>
    </cfRule>
    <cfRule type="containsText" dxfId="1267" priority="212" operator="containsText" text="*">
      <formula>NOT(ISERROR(SEARCH("*",V44)))</formula>
    </cfRule>
  </conditionalFormatting>
  <conditionalFormatting sqref="B89:B98">
    <cfRule type="notContainsText" dxfId="1266" priority="209" operator="notContains" text="*">
      <formula>ISERROR(SEARCH("*",B89))</formula>
    </cfRule>
    <cfRule type="containsText" dxfId="1265" priority="210" operator="containsText" text="*">
      <formula>NOT(ISERROR(SEARCH("*",B89)))</formula>
    </cfRule>
  </conditionalFormatting>
  <conditionalFormatting sqref="M8:X8">
    <cfRule type="notContainsText" dxfId="1264" priority="199" operator="notContains" text="*">
      <formula>ISERROR(SEARCH("*",M8))</formula>
    </cfRule>
    <cfRule type="containsText" dxfId="1263" priority="200" operator="containsText" text="*">
      <formula>NOT(ISERROR(SEARCH("*",M8)))</formula>
    </cfRule>
  </conditionalFormatting>
  <conditionalFormatting sqref="M10:X10">
    <cfRule type="notContainsText" dxfId="1262" priority="197" operator="notContains" text="*">
      <formula>ISERROR(SEARCH("*",M10))</formula>
    </cfRule>
    <cfRule type="containsText" dxfId="1261" priority="198" operator="containsText" text="*">
      <formula>NOT(ISERROR(SEARCH("*",M10)))</formula>
    </cfRule>
  </conditionalFormatting>
  <conditionalFormatting sqref="M11:X11">
    <cfRule type="notContainsText" dxfId="1260" priority="195" operator="notContains" text="*">
      <formula>ISERROR(SEARCH("*",M11))</formula>
    </cfRule>
    <cfRule type="containsText" dxfId="1259" priority="196" operator="containsText" text="*">
      <formula>NOT(ISERROR(SEARCH("*",M11)))</formula>
    </cfRule>
  </conditionalFormatting>
  <conditionalFormatting sqref="M9:X9">
    <cfRule type="expression" dxfId="1258" priority="39">
      <formula>AND($M$9&lt;&gt;"",$M$9&lt;&gt;"RUR")</formula>
    </cfRule>
    <cfRule type="notContainsText" dxfId="1257" priority="180" operator="notContains" text="*">
      <formula>ISERROR(SEARCH("*",M9))</formula>
    </cfRule>
    <cfRule type="containsText" dxfId="1256" priority="181" operator="containsText" text="*">
      <formula>NOT(ISERROR(SEARCH("*",M9)))</formula>
    </cfRule>
  </conditionalFormatting>
  <conditionalFormatting sqref="M12:X12">
    <cfRule type="notContainsText" dxfId="1255" priority="178" operator="notContains" text="*">
      <formula>ISERROR(SEARCH("*",M12))</formula>
    </cfRule>
    <cfRule type="containsText" dxfId="1254" priority="179" operator="containsText" text="*">
      <formula>NOT(ISERROR(SEARCH("*",M12)))</formula>
    </cfRule>
  </conditionalFormatting>
  <conditionalFormatting sqref="G82:G83 I82:I83">
    <cfRule type="notContainsText" dxfId="1253" priority="155" operator="notContains" text="*">
      <formula>ISERROR(SEARCH("*",G82))</formula>
    </cfRule>
    <cfRule type="containsText" dxfId="1252" priority="156" operator="containsText" text="*">
      <formula>NOT(ISERROR(SEARCH("*",G82)))</formula>
    </cfRule>
  </conditionalFormatting>
  <conditionalFormatting sqref="B82:B83">
    <cfRule type="notContainsText" dxfId="1251" priority="115" operator="notContains" text="*">
      <formula>ISERROR(SEARCH("*",B82))</formula>
    </cfRule>
    <cfRule type="containsText" dxfId="1250" priority="116" operator="containsText" text="*">
      <formula>NOT(ISERROR(SEARCH("*",B82)))</formula>
    </cfRule>
  </conditionalFormatting>
  <conditionalFormatting sqref="B117:B121">
    <cfRule type="notContainsText" dxfId="1249" priority="79" operator="notContains" text="*">
      <formula>ISERROR(SEARCH("*",B117))</formula>
    </cfRule>
    <cfRule type="containsText" dxfId="1248" priority="80" operator="containsText" text="*">
      <formula>NOT(ISERROR(SEARCH("*",B117)))</formula>
    </cfRule>
  </conditionalFormatting>
  <conditionalFormatting sqref="M45:X49 M69 M71:X71 M68:X68 M65:M67 M55:X62 M52:X53 M50:M51 M64:X64">
    <cfRule type="notContainsText" dxfId="1247" priority="57" operator="notContains" text="*">
      <formula>ISERROR(SEARCH("*",M45))</formula>
    </cfRule>
    <cfRule type="containsText" dxfId="1246" priority="58" operator="containsText" text="*">
      <formula>NOT(ISERROR(SEARCH("*",M45)))</formula>
    </cfRule>
  </conditionalFormatting>
  <conditionalFormatting sqref="M37:X43">
    <cfRule type="notContainsText" dxfId="1245" priority="59" operator="notContains" text="*">
      <formula>ISERROR(SEARCH("*",M37))</formula>
    </cfRule>
    <cfRule type="containsText" dxfId="1244" priority="60" operator="containsText" text="*">
      <formula>NOT(ISERROR(SEARCH("*",M37)))</formula>
    </cfRule>
  </conditionalFormatting>
  <conditionalFormatting sqref="M54:X54">
    <cfRule type="notContainsText" dxfId="1243" priority="55" operator="notContains" text="*">
      <formula>ISERROR(SEARCH("*",M54))</formula>
    </cfRule>
    <cfRule type="containsText" dxfId="1242" priority="56" operator="containsText" text="*">
      <formula>NOT(ISERROR(SEARCH("*",M54)))</formula>
    </cfRule>
  </conditionalFormatting>
  <conditionalFormatting sqref="N89:N98">
    <cfRule type="notContainsText" dxfId="1241" priority="53" operator="notContains" text="*">
      <formula>ISERROR(SEARCH("*",N89))</formula>
    </cfRule>
    <cfRule type="containsText" dxfId="1240" priority="54" operator="containsText" text="*">
      <formula>NOT(ISERROR(SEARCH("*",N89)))</formula>
    </cfRule>
  </conditionalFormatting>
  <conditionalFormatting sqref="B16:G16">
    <cfRule type="expression" dxfId="1239" priority="531">
      <formula>(#REF!&lt;&gt;"Гарантии фондов поддержки малого и среднего предпринимательства (указать Фонд)")</formula>
    </cfRule>
  </conditionalFormatting>
  <conditionalFormatting sqref="M20:X21 M25:X32">
    <cfRule type="notContainsText" dxfId="1238" priority="61" operator="notContains" text="*">
      <formula>ISERROR(SEARCH("*",M20))</formula>
    </cfRule>
    <cfRule type="containsText" dxfId="1237" priority="62" operator="containsText" text="*">
      <formula>NOT(ISERROR(SEARCH("*",M20)))</formula>
    </cfRule>
  </conditionalFormatting>
  <conditionalFormatting sqref="M63:X63">
    <cfRule type="notContainsText" dxfId="1236" priority="24" operator="notContains" text="*">
      <formula>ISERROR(SEARCH("*",M63))</formula>
    </cfRule>
    <cfRule type="containsText" dxfId="1235" priority="25" operator="containsText" text="*">
      <formula>NOT(ISERROR(SEARCH("*",M63)))</formula>
    </cfRule>
  </conditionalFormatting>
  <conditionalFormatting sqref="M7:X7">
    <cfRule type="notContainsText" dxfId="1234" priority="20" operator="notContains" text="*">
      <formula>ISERROR(SEARCH("*",M7))</formula>
    </cfRule>
    <cfRule type="containsText" dxfId="1233" priority="21" operator="containsText" text="*">
      <formula>NOT(ISERROR(SEARCH("*",M7)))</formula>
    </cfRule>
  </conditionalFormatting>
  <conditionalFormatting sqref="M22:X22">
    <cfRule type="notContainsText" dxfId="1232" priority="18" operator="notContains" text="*">
      <formula>ISERROR(SEARCH("*",M22))</formula>
    </cfRule>
    <cfRule type="containsText" dxfId="1231" priority="19" operator="containsText" text="*">
      <formula>NOT(ISERROR(SEARCH("*",M22)))</formula>
    </cfRule>
  </conditionalFormatting>
  <conditionalFormatting sqref="M23 W23">
    <cfRule type="notContainsText" dxfId="1230" priority="15" operator="notContains" text="*">
      <formula>ISERROR(SEARCH("*",M23))</formula>
    </cfRule>
  </conditionalFormatting>
  <conditionalFormatting sqref="M23 W23">
    <cfRule type="containsText" dxfId="1229" priority="16" operator="containsText" text="*">
      <formula>NOT(ISERROR(SEARCH("*",M23)))</formula>
    </cfRule>
  </conditionalFormatting>
  <conditionalFormatting sqref="N117:N121">
    <cfRule type="notContainsText" dxfId="1228" priority="6" operator="notContains" text="*">
      <formula>ISERROR(SEARCH("*",N117))</formula>
    </cfRule>
    <cfRule type="containsText" dxfId="1227" priority="7" operator="containsText" text="*">
      <formula>NOT(ISERROR(SEARCH("*",N117)))</formula>
    </cfRule>
  </conditionalFormatting>
  <dataValidations count="13">
    <dataValidation type="whole" allowBlank="1" showInputMessage="1" showErrorMessage="1" sqref="I159:I163">
      <formula1>0</formula1>
      <formula2>12000</formula2>
    </dataValidation>
    <dataValidation type="decimal" allowBlank="1" showInputMessage="1" showErrorMessage="1" sqref="O159:O163">
      <formula1>0</formula1>
      <formula2>1</formula2>
    </dataValidation>
    <dataValidation type="decimal" allowBlank="1" showInputMessage="1" showErrorMessage="1" sqref="M8:X8 W135:Y143">
      <formula1>0</formula1>
      <formula2>1000000000</formula2>
    </dataValidation>
    <dataValidation type="decimal" allowBlank="1" showInputMessage="1" showErrorMessage="1" sqref="B172:Y172">
      <formula1>-1000000000</formula1>
      <formula2>1000000000</formula2>
    </dataValidation>
    <dataValidation type="date" allowBlank="1" showInputMessage="1" showErrorMessage="1" sqref="L265:M265 L289:M289 L271 L313:M313">
      <formula1>1</formula1>
      <formula2>TODAY()</formula2>
    </dataValidation>
    <dataValidation type="list" allowBlank="1" showInputMessage="1" showErrorMessage="1" sqref="M13:X13 W289:X289 W265:X265 W271:X281 W313:X313">
      <formula1>"Да,Нет,"</formula1>
    </dataValidation>
    <dataValidation type="decimal" allowBlank="1" showInputMessage="1" showErrorMessage="1" sqref="L159:N163">
      <formula1>0</formula1>
      <formula2>10000</formula2>
    </dataValidation>
    <dataValidation type="decimal" allowBlank="1" showInputMessage="1" showErrorMessage="1" sqref="T149:Y153">
      <formula1>0</formula1>
      <formula2>10000000</formula2>
    </dataValidation>
    <dataValidation type="decimal" allowBlank="1" showInputMessage="1" showErrorMessage="1" sqref="W179:W191 K179:K180 K182:K191 K181:M181 T211:T214 T195:T209 N236:Q246 J236:K246 T236:U246 T248:U258 N248:Q258 J248:K258">
      <formula1>0</formula1>
      <formula2>999999999</formula2>
    </dataValidation>
    <dataValidation type="list" allowBlank="1" showInputMessage="1" showErrorMessage="1" sqref="M133:X133 M144:X144">
      <formula1>$A$89:$A$90</formula1>
    </dataValidation>
    <dataValidation type="list" allowBlank="1" showInputMessage="1" showErrorMessage="1" sqref="L236:M245 L248:M257">
      <formula1>"отсрочка,предоплата,по факту,прочее "</formula1>
    </dataValidation>
    <dataValidation type="date" allowBlank="1" showInputMessage="1" showErrorMessage="1" sqref="R236:S245 R248:S257">
      <formula1>21916</formula1>
      <formula2>45658</formula2>
    </dataValidation>
    <dataValidation type="whole" allowBlank="1" showInputMessage="1" showErrorMessage="1" sqref="M10:X10">
      <formula1>0</formula1>
      <formula2>120</formula2>
    </dataValidation>
  </dataValidations>
  <pageMargins left="0.23622047244094491" right="0.23622047244094491" top="0.39370078740157483" bottom="0.59055118110236227" header="0.31496062992125984" footer="0.31496062992125984"/>
  <pageSetup paperSize="9" scale="55" fitToHeight="0" orientation="landscape" r:id="rId2"/>
  <rowBreaks count="1" manualBreakCount="1">
    <brk id="99" max="25" man="1"/>
  </rowBreak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" id="{49DF1BC7-C644-4CA9-8687-56EC582EBF5B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14:cfRule type="expression" priority="42" id="{B1F6F1B4-5F9D-4072-871E-A86125D0A564}">
            <xm:f>NOT(ВыпадающиеСписки!$X$20)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M24:X24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ВыпадающиеСписки!$A$113:$A$114</xm:f>
          </x14:formula1>
          <xm:sqref>M72:X73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F65"/>
  <sheetViews>
    <sheetView topLeftCell="A34" zoomScale="80" zoomScaleNormal="80" zoomScaleSheetLayoutView="70" workbookViewId="0">
      <selection activeCell="A40" sqref="A40"/>
    </sheetView>
  </sheetViews>
  <sheetFormatPr defaultColWidth="0" defaultRowHeight="15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2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2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2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2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2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HYPERLINK(SUBSTITUTE(CELL("адрес",From5ToFLUL1),"'",""),"Назад")</f>
        <v>Назад</v>
      </c>
      <c r="AD5" s="945"/>
      <c r="AE5" s="140"/>
      <c r="AF5"/>
    </row>
    <row r="6" spans="1:32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  <c r="AF6"/>
    </row>
    <row r="7" spans="1:32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2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2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2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2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2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2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2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2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2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Анкета5!D20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2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2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  <c r="AF34"/>
    </row>
    <row r="35" spans="1:32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  <c r="AF35"/>
    </row>
    <row r="36" spans="1:32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  <c r="AF36"/>
    </row>
    <row r="37" spans="1:32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2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2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2" x14ac:dyDescent="0.25">
      <c r="A40" s="5"/>
    </row>
    <row r="41" spans="1:32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2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2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2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2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2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2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2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R2:Y3"/>
    <mergeCell ref="I3:Q3"/>
    <mergeCell ref="M9:X9"/>
    <mergeCell ref="M10:X10"/>
    <mergeCell ref="P16:Q16"/>
    <mergeCell ref="R16:T16"/>
    <mergeCell ref="N16:O16"/>
    <mergeCell ref="N17:O17"/>
    <mergeCell ref="B5:G6"/>
    <mergeCell ref="M7:X7"/>
    <mergeCell ref="M8:X8"/>
    <mergeCell ref="B13:G14"/>
    <mergeCell ref="J16:M16"/>
    <mergeCell ref="J17:M17"/>
    <mergeCell ref="B16:G16"/>
    <mergeCell ref="B17:G17"/>
    <mergeCell ref="H16:I16"/>
    <mergeCell ref="H17:I17"/>
    <mergeCell ref="X16:Y16"/>
    <mergeCell ref="U16:W16"/>
    <mergeCell ref="U17:W17"/>
    <mergeCell ref="R17:T17"/>
    <mergeCell ref="P17:Q17"/>
    <mergeCell ref="N23:R23"/>
    <mergeCell ref="S23:Y23"/>
    <mergeCell ref="B22:F22"/>
    <mergeCell ref="B23:F23"/>
    <mergeCell ref="B19:I19"/>
    <mergeCell ref="B24:F24"/>
    <mergeCell ref="B29:F29"/>
    <mergeCell ref="G29:M29"/>
    <mergeCell ref="A31:AB31"/>
    <mergeCell ref="S22:Y22"/>
    <mergeCell ref="N25:R25"/>
    <mergeCell ref="S25:Y25"/>
    <mergeCell ref="N26:R26"/>
    <mergeCell ref="S26:Y26"/>
    <mergeCell ref="G27:M27"/>
    <mergeCell ref="G28:M28"/>
    <mergeCell ref="B25:F25"/>
    <mergeCell ref="B26:F26"/>
    <mergeCell ref="B27:F27"/>
    <mergeCell ref="B28:F28"/>
    <mergeCell ref="G25:M25"/>
    <mergeCell ref="T37:V37"/>
    <mergeCell ref="W36:AB36"/>
    <mergeCell ref="W37:AB37"/>
    <mergeCell ref="A32:S32"/>
    <mergeCell ref="A34:S34"/>
    <mergeCell ref="A36:S36"/>
    <mergeCell ref="A37:S37"/>
    <mergeCell ref="T34:V34"/>
    <mergeCell ref="T36:V36"/>
    <mergeCell ref="T35:V35"/>
    <mergeCell ref="A35:S35"/>
    <mergeCell ref="AC5:AD6"/>
    <mergeCell ref="T33:V33"/>
    <mergeCell ref="W33:AB33"/>
    <mergeCell ref="W34:AB34"/>
    <mergeCell ref="W35:AB35"/>
    <mergeCell ref="M11:X11"/>
    <mergeCell ref="G26:M26"/>
    <mergeCell ref="N24:R24"/>
    <mergeCell ref="S24:Y24"/>
    <mergeCell ref="N22:R22"/>
    <mergeCell ref="G22:M22"/>
    <mergeCell ref="G23:M23"/>
    <mergeCell ref="G24:M24"/>
    <mergeCell ref="X17:Y17"/>
    <mergeCell ref="B21:M21"/>
    <mergeCell ref="N21:Y21"/>
  </mergeCells>
  <conditionalFormatting sqref="B17 R17 U17 N17 P17 S22:S26">
    <cfRule type="containsBlanks" dxfId="1224" priority="9">
      <formula>LEN(TRIM(B17))=0</formula>
    </cfRule>
  </conditionalFormatting>
  <conditionalFormatting sqref="B17">
    <cfRule type="notContainsText" dxfId="1223" priority="10" operator="notContains" text="*">
      <formula>ISERROR(SEARCH("*",B17))</formula>
    </cfRule>
    <cfRule type="containsText" dxfId="1222" priority="11" operator="containsText" text="*">
      <formula>NOT(ISERROR(SEARCH("*",B17)))</formula>
    </cfRule>
  </conditionalFormatting>
  <conditionalFormatting sqref="N21:Y26">
    <cfRule type="expression" dxfId="1221" priority="1" stopIfTrue="1">
      <formula>$X$17&lt;&gt;"Да"</formula>
    </cfRule>
  </conditionalFormatting>
  <dataValidations count="7">
    <dataValidation type="date" allowBlank="1" showInputMessage="1" showErrorMessage="1" sqref="H17:I17">
      <formula1>1</formula1>
      <formula2>TODAY()</formula2>
    </dataValidation>
    <dataValidation type="list" allowBlank="1" showInputMessage="1" showErrorMessage="1" sqref="N17">
      <formula1>SobstvSex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W36 W56">
      <formula1>"Да,Нет,"</formula1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F65"/>
  <sheetViews>
    <sheetView topLeftCell="A34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HYPERLINK(SUBSTITUTE(CELL("адрес",From5ToFLUL2),"'",""),"Назад")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Анкета5!D21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20" priority="6">
      <formula>LEN(TRIM(B17))=0</formula>
    </cfRule>
  </conditionalFormatting>
  <conditionalFormatting sqref="B17">
    <cfRule type="notContainsText" dxfId="1219" priority="7" operator="notContains" text="*">
      <formula>ISERROR(SEARCH("*",B17))</formula>
    </cfRule>
    <cfRule type="containsText" dxfId="1218" priority="8" operator="containsText" text="*">
      <formula>NOT(ISERROR(SEARCH("*",B17)))</formula>
    </cfRule>
  </conditionalFormatting>
  <conditionalFormatting sqref="N21:Y26">
    <cfRule type="expression" dxfId="1217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">
        <v>724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Анкета5!D22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16" priority="6">
      <formula>LEN(TRIM(B17))=0</formula>
    </cfRule>
  </conditionalFormatting>
  <conditionalFormatting sqref="B17">
    <cfRule type="notContainsText" dxfId="1215" priority="7" operator="notContains" text="*">
      <formula>ISERROR(SEARCH("*",B17))</formula>
    </cfRule>
    <cfRule type="containsText" dxfId="1214" priority="8" operator="containsText" text="*">
      <formula>NOT(ISERROR(SEARCH("*",B17)))</formula>
    </cfRule>
  </conditionalFormatting>
  <conditionalFormatting sqref="N21:Y26">
    <cfRule type="expression" dxfId="1213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65"/>
  <sheetViews>
    <sheetView topLeftCell="A36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HYPERLINK(SUBSTITUTE(CELL("адрес",From5ToFLUL4),"'",""),"Назад")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Анкета5!D23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12" priority="6">
      <formula>LEN(TRIM(B17))=0</formula>
    </cfRule>
  </conditionalFormatting>
  <conditionalFormatting sqref="B17">
    <cfRule type="notContainsText" dxfId="1211" priority="7" operator="notContains" text="*">
      <formula>ISERROR(SEARCH("*",B17))</formula>
    </cfRule>
    <cfRule type="containsText" dxfId="1210" priority="8" operator="containsText" text="*">
      <formula>NOT(ISERROR(SEARCH("*",B17)))</formula>
    </cfRule>
  </conditionalFormatting>
  <conditionalFormatting sqref="N21:Y26">
    <cfRule type="expression" dxfId="1209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D164"/>
  <sheetViews>
    <sheetView zoomScale="80" zoomScaleNormal="80" workbookViewId="0">
      <selection activeCell="B4" sqref="B4:H4"/>
    </sheetView>
  </sheetViews>
  <sheetFormatPr defaultRowHeight="15" x14ac:dyDescent="0.25"/>
  <cols>
    <col min="1" max="16384" width="9.140625" style="1"/>
  </cols>
  <sheetData>
    <row r="1" spans="1:30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15.75" x14ac:dyDescent="0.25">
      <c r="A2" s="266" t="s">
        <v>221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5"/>
    </row>
    <row r="3" spans="1:30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35.25" customHeight="1" x14ac:dyDescent="0.25">
      <c r="A4" s="5"/>
      <c r="B4" s="427" t="s">
        <v>456</v>
      </c>
      <c r="C4" s="428"/>
      <c r="D4" s="428"/>
      <c r="E4" s="428"/>
      <c r="F4" s="428"/>
      <c r="G4" s="428"/>
      <c r="H4" s="429"/>
      <c r="I4" s="27"/>
      <c r="J4" s="27"/>
      <c r="K4" s="27"/>
      <c r="L4" s="102"/>
      <c r="M4" s="102"/>
      <c r="N4" s="102"/>
      <c r="O4" s="102"/>
      <c r="P4" s="102"/>
      <c r="Q4" s="102"/>
      <c r="R4" s="102"/>
      <c r="T4" s="27"/>
      <c r="U4" s="27"/>
      <c r="V4" s="430" t="s">
        <v>357</v>
      </c>
      <c r="W4" s="428"/>
      <c r="X4" s="428"/>
      <c r="Y4" s="428"/>
      <c r="Z4" s="428"/>
      <c r="AA4" s="428"/>
      <c r="AB4" s="429"/>
      <c r="AC4" s="27"/>
      <c r="AD4" s="27"/>
    </row>
    <row r="5" spans="1:30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27"/>
      <c r="AD5" s="27"/>
    </row>
    <row r="6" spans="1:30" ht="36" customHeight="1" x14ac:dyDescent="0.25">
      <c r="A6" s="5"/>
      <c r="B6" s="431" t="s">
        <v>222</v>
      </c>
      <c r="C6" s="431"/>
      <c r="D6" s="431"/>
      <c r="E6" s="431" t="s">
        <v>226</v>
      </c>
      <c r="F6" s="431"/>
      <c r="G6" s="431"/>
      <c r="H6" s="431"/>
      <c r="I6" s="431" t="s">
        <v>223</v>
      </c>
      <c r="J6" s="431"/>
      <c r="K6" s="431"/>
      <c r="L6" s="431"/>
      <c r="M6" s="431" t="s">
        <v>224</v>
      </c>
      <c r="N6" s="431"/>
      <c r="O6" s="431"/>
      <c r="P6" s="431"/>
      <c r="Q6" s="431" t="s">
        <v>225</v>
      </c>
      <c r="R6" s="431"/>
      <c r="S6" s="431"/>
      <c r="T6" s="433" t="s">
        <v>457</v>
      </c>
      <c r="U6" s="433"/>
      <c r="V6" s="433"/>
      <c r="W6" s="433"/>
      <c r="X6" s="433"/>
      <c r="Y6" s="433" t="s">
        <v>670</v>
      </c>
      <c r="Z6" s="433"/>
      <c r="AA6" s="433"/>
      <c r="AB6" s="433"/>
      <c r="AC6" s="27"/>
      <c r="AD6" s="27"/>
    </row>
    <row r="7" spans="1:30" ht="35.25" customHeight="1" x14ac:dyDescent="0.25">
      <c r="A7" s="5"/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432"/>
      <c r="S7" s="432"/>
      <c r="T7" s="434"/>
      <c r="U7" s="434"/>
      <c r="V7" s="434"/>
      <c r="W7" s="434"/>
      <c r="X7" s="434"/>
      <c r="Y7" s="434"/>
      <c r="Z7" s="434"/>
      <c r="AA7" s="434"/>
      <c r="AB7" s="434"/>
      <c r="AC7" s="27"/>
    </row>
    <row r="8" spans="1:30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30" ht="15.75" x14ac:dyDescent="0.25">
      <c r="A9" s="266" t="s">
        <v>505</v>
      </c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5"/>
    </row>
    <row r="10" spans="1:3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</row>
    <row r="11" spans="1:30" ht="35.25" customHeight="1" x14ac:dyDescent="0.25">
      <c r="A11" s="5"/>
      <c r="B11" s="267" t="s">
        <v>506</v>
      </c>
      <c r="C11" s="267"/>
      <c r="D11" s="267"/>
      <c r="E11" s="267"/>
      <c r="F11" s="267"/>
      <c r="G11" s="267"/>
      <c r="H11" s="267"/>
      <c r="I11" s="438" t="s">
        <v>21</v>
      </c>
      <c r="J11" s="438"/>
      <c r="K11" s="438"/>
      <c r="L11" s="438"/>
      <c r="M11" s="438"/>
      <c r="N11" s="5"/>
      <c r="O11" s="438" t="s">
        <v>656</v>
      </c>
      <c r="P11" s="438"/>
      <c r="Q11" s="438"/>
      <c r="R11" s="438"/>
      <c r="S11" s="438"/>
      <c r="T11" s="5"/>
      <c r="U11" s="438" t="s">
        <v>657</v>
      </c>
      <c r="V11" s="438"/>
      <c r="W11" s="438"/>
      <c r="X11" s="438"/>
      <c r="Y11" s="438"/>
      <c r="Z11" s="101"/>
      <c r="AA11" s="228" t="s">
        <v>658</v>
      </c>
      <c r="AB11" s="227"/>
      <c r="AC11" s="101"/>
    </row>
    <row r="12" spans="1:30" ht="35.25" customHeight="1" x14ac:dyDescent="0.25">
      <c r="A12" s="5"/>
      <c r="B12" s="403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5"/>
      <c r="O12" s="403"/>
      <c r="P12" s="403"/>
      <c r="Q12" s="403"/>
      <c r="R12" s="403"/>
      <c r="S12" s="403"/>
      <c r="T12" s="5"/>
      <c r="U12" s="440"/>
      <c r="V12" s="403"/>
      <c r="W12" s="403"/>
      <c r="X12" s="403"/>
      <c r="Y12" s="403"/>
      <c r="Z12" s="101"/>
      <c r="AA12" s="226"/>
      <c r="AB12" s="227"/>
      <c r="AC12" s="101"/>
    </row>
    <row r="13" spans="1:3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x14ac:dyDescent="0.25">
      <c r="A14" s="266" t="s">
        <v>500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5"/>
    </row>
    <row r="15" spans="1:30" ht="35.25" customHeight="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27"/>
    </row>
    <row r="16" spans="1:30" ht="35.25" customHeight="1" x14ac:dyDescent="0.25">
      <c r="A16" s="5"/>
      <c r="B16" s="267" t="s">
        <v>501</v>
      </c>
      <c r="C16" s="267"/>
      <c r="D16" s="267"/>
      <c r="E16" s="267"/>
      <c r="F16" s="267"/>
      <c r="G16" s="438" t="s">
        <v>502</v>
      </c>
      <c r="H16" s="438"/>
      <c r="I16" s="438"/>
      <c r="J16" s="438"/>
      <c r="K16" s="267" t="s">
        <v>503</v>
      </c>
      <c r="L16" s="267"/>
      <c r="M16" s="267"/>
      <c r="N16" s="229" t="s">
        <v>626</v>
      </c>
      <c r="O16" s="229"/>
      <c r="P16" s="229"/>
      <c r="Q16" s="229" t="s">
        <v>504</v>
      </c>
      <c r="R16" s="229"/>
      <c r="S16" s="229"/>
      <c r="T16" s="229"/>
      <c r="U16" s="232" t="s">
        <v>529</v>
      </c>
      <c r="V16" s="233"/>
      <c r="W16" s="233"/>
      <c r="X16" s="234"/>
      <c r="Y16" s="232" t="s">
        <v>530</v>
      </c>
      <c r="Z16" s="233"/>
      <c r="AA16" s="233"/>
      <c r="AB16" s="234"/>
      <c r="AC16" s="27"/>
    </row>
    <row r="17" spans="1:30" ht="35.25" customHeight="1" x14ac:dyDescent="0.25">
      <c r="A17" s="5"/>
      <c r="B17" s="435" t="s">
        <v>766</v>
      </c>
      <c r="C17" s="436"/>
      <c r="D17" s="436"/>
      <c r="E17" s="436"/>
      <c r="F17" s="437"/>
      <c r="G17" s="439">
        <v>0</v>
      </c>
      <c r="H17" s="439"/>
      <c r="I17" s="439"/>
      <c r="J17" s="439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27"/>
    </row>
    <row r="18" spans="1:30" ht="15.7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</row>
    <row r="19" spans="1:30" ht="15.75" hidden="1" x14ac:dyDescent="0.25">
      <c r="A19" s="266" t="s">
        <v>0</v>
      </c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5"/>
    </row>
    <row r="20" spans="1:30" hidden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hidden="1" x14ac:dyDescent="0.25">
      <c r="A21" s="5"/>
      <c r="B21" s="425" t="s">
        <v>1</v>
      </c>
      <c r="C21" s="425"/>
      <c r="D21" s="425"/>
      <c r="E21" s="425"/>
      <c r="F21" s="416" t="s">
        <v>2</v>
      </c>
      <c r="G21" s="416"/>
      <c r="H21" s="416"/>
      <c r="I21" s="425" t="s">
        <v>3</v>
      </c>
      <c r="J21" s="425"/>
      <c r="K21" s="425"/>
      <c r="L21" s="425" t="s">
        <v>4</v>
      </c>
      <c r="M21" s="425"/>
      <c r="N21" s="425" t="s">
        <v>5</v>
      </c>
      <c r="O21" s="425"/>
      <c r="P21" s="426" t="s">
        <v>6</v>
      </c>
      <c r="Q21" s="426"/>
      <c r="R21" s="426" t="s">
        <v>7</v>
      </c>
      <c r="S21" s="426"/>
      <c r="T21" s="425" t="s">
        <v>8</v>
      </c>
      <c r="U21" s="425"/>
      <c r="V21" s="425"/>
      <c r="W21" s="425"/>
      <c r="X21" s="425" t="s">
        <v>9</v>
      </c>
      <c r="Y21" s="425"/>
      <c r="Z21" s="425"/>
      <c r="AA21" s="425"/>
      <c r="AB21" s="425"/>
      <c r="AC21" s="5"/>
      <c r="AD21" s="5"/>
    </row>
    <row r="22" spans="1:30" hidden="1" x14ac:dyDescent="0.25">
      <c r="A22" s="5"/>
      <c r="B22" s="425"/>
      <c r="C22" s="425"/>
      <c r="D22" s="425"/>
      <c r="E22" s="425"/>
      <c r="F22" s="416"/>
      <c r="G22" s="416"/>
      <c r="H22" s="416"/>
      <c r="I22" s="425"/>
      <c r="J22" s="425"/>
      <c r="K22" s="425"/>
      <c r="L22" s="425"/>
      <c r="M22" s="425"/>
      <c r="N22" s="425"/>
      <c r="O22" s="425"/>
      <c r="P22" s="426"/>
      <c r="Q22" s="426"/>
      <c r="R22" s="426"/>
      <c r="S22" s="426"/>
      <c r="T22" s="425"/>
      <c r="U22" s="425"/>
      <c r="V22" s="425"/>
      <c r="W22" s="425"/>
      <c r="X22" s="425"/>
      <c r="Y22" s="425"/>
      <c r="Z22" s="425"/>
      <c r="AA22" s="425"/>
      <c r="AB22" s="425"/>
      <c r="AC22" s="5"/>
      <c r="AD22" s="5"/>
    </row>
    <row r="23" spans="1:30" hidden="1" x14ac:dyDescent="0.25">
      <c r="A23" s="5"/>
      <c r="B23" s="416"/>
      <c r="C23" s="416"/>
      <c r="D23" s="416"/>
      <c r="E23" s="416"/>
      <c r="F23" s="417"/>
      <c r="G23" s="417"/>
      <c r="H23" s="417"/>
      <c r="I23" s="419"/>
      <c r="J23" s="420"/>
      <c r="K23" s="421"/>
      <c r="L23" s="418"/>
      <c r="M23" s="418"/>
      <c r="N23" s="418"/>
      <c r="O23" s="418"/>
      <c r="P23" s="415"/>
      <c r="Q23" s="415"/>
      <c r="R23" s="415"/>
      <c r="S23" s="415"/>
      <c r="T23" s="412"/>
      <c r="U23" s="412"/>
      <c r="V23" s="412"/>
      <c r="W23" s="412"/>
      <c r="X23" s="412"/>
      <c r="Y23" s="412"/>
      <c r="Z23" s="412"/>
      <c r="AA23" s="412"/>
      <c r="AB23" s="412"/>
      <c r="AC23" s="5"/>
      <c r="AD23" s="5"/>
    </row>
    <row r="24" spans="1:30" hidden="1" x14ac:dyDescent="0.25">
      <c r="A24" s="5"/>
      <c r="B24" s="416"/>
      <c r="C24" s="416"/>
      <c r="D24" s="416"/>
      <c r="E24" s="416"/>
      <c r="F24" s="417"/>
      <c r="G24" s="417"/>
      <c r="H24" s="417"/>
      <c r="I24" s="422"/>
      <c r="J24" s="423"/>
      <c r="K24" s="424"/>
      <c r="L24" s="418"/>
      <c r="M24" s="418"/>
      <c r="N24" s="418"/>
      <c r="O24" s="418"/>
      <c r="P24" s="415"/>
      <c r="Q24" s="415"/>
      <c r="R24" s="415"/>
      <c r="S24" s="415"/>
      <c r="T24" s="412"/>
      <c r="U24" s="412"/>
      <c r="V24" s="412"/>
      <c r="W24" s="412"/>
      <c r="X24" s="412"/>
      <c r="Y24" s="412"/>
      <c r="Z24" s="412"/>
      <c r="AA24" s="412"/>
      <c r="AB24" s="412"/>
      <c r="AC24" s="5"/>
    </row>
    <row r="25" spans="1:30" hidden="1" x14ac:dyDescent="0.25">
      <c r="A25" s="5"/>
      <c r="B25" s="416"/>
      <c r="C25" s="416"/>
      <c r="D25" s="416"/>
      <c r="E25" s="416"/>
      <c r="F25" s="417"/>
      <c r="G25" s="417"/>
      <c r="H25" s="417"/>
      <c r="I25" s="418"/>
      <c r="J25" s="418"/>
      <c r="K25" s="418"/>
      <c r="L25" s="418"/>
      <c r="M25" s="418"/>
      <c r="N25" s="418"/>
      <c r="O25" s="418"/>
      <c r="P25" s="415"/>
      <c r="Q25" s="415"/>
      <c r="R25" s="415"/>
      <c r="S25" s="415"/>
      <c r="T25" s="412"/>
      <c r="U25" s="412"/>
      <c r="V25" s="412"/>
      <c r="W25" s="412"/>
      <c r="X25" s="412"/>
      <c r="Y25" s="412"/>
      <c r="Z25" s="412"/>
      <c r="AA25" s="412"/>
      <c r="AB25" s="412"/>
      <c r="AC25" s="5"/>
    </row>
    <row r="26" spans="1:30" hidden="1" x14ac:dyDescent="0.25">
      <c r="A26" s="5"/>
      <c r="B26" s="416"/>
      <c r="C26" s="416"/>
      <c r="D26" s="416"/>
      <c r="E26" s="416"/>
      <c r="F26" s="417"/>
      <c r="G26" s="417"/>
      <c r="H26" s="417"/>
      <c r="I26" s="418"/>
      <c r="J26" s="418"/>
      <c r="K26" s="418"/>
      <c r="L26" s="418"/>
      <c r="M26" s="418"/>
      <c r="N26" s="418"/>
      <c r="O26" s="418"/>
      <c r="P26" s="415"/>
      <c r="Q26" s="415"/>
      <c r="R26" s="415"/>
      <c r="S26" s="415"/>
      <c r="T26" s="412"/>
      <c r="U26" s="412"/>
      <c r="V26" s="412"/>
      <c r="W26" s="412"/>
      <c r="X26" s="412"/>
      <c r="Y26" s="412"/>
      <c r="Z26" s="412"/>
      <c r="AA26" s="412"/>
      <c r="AB26" s="412"/>
      <c r="AC26" s="5"/>
      <c r="AD26" s="5"/>
    </row>
    <row r="27" spans="1:30" hidden="1" x14ac:dyDescent="0.25">
      <c r="A27" s="5"/>
      <c r="B27" s="416"/>
      <c r="C27" s="416"/>
      <c r="D27" s="416"/>
      <c r="E27" s="416"/>
      <c r="F27" s="417"/>
      <c r="G27" s="417"/>
      <c r="H27" s="417"/>
      <c r="I27" s="418"/>
      <c r="J27" s="418"/>
      <c r="K27" s="418"/>
      <c r="L27" s="418"/>
      <c r="M27" s="418"/>
      <c r="N27" s="418"/>
      <c r="O27" s="418"/>
      <c r="P27" s="415"/>
      <c r="Q27" s="415"/>
      <c r="R27" s="415"/>
      <c r="S27" s="415"/>
      <c r="T27" s="412"/>
      <c r="U27" s="412"/>
      <c r="V27" s="412"/>
      <c r="W27" s="412"/>
      <c r="X27" s="412"/>
      <c r="Y27" s="412"/>
      <c r="Z27" s="412"/>
      <c r="AA27" s="412"/>
      <c r="AB27" s="412"/>
      <c r="AC27" s="5"/>
      <c r="AD27" s="5"/>
    </row>
    <row r="28" spans="1:30" hidden="1" x14ac:dyDescent="0.25">
      <c r="A28" s="5"/>
      <c r="B28" s="416"/>
      <c r="C28" s="416"/>
      <c r="D28" s="416"/>
      <c r="E28" s="416"/>
      <c r="F28" s="417"/>
      <c r="G28" s="417"/>
      <c r="H28" s="417"/>
      <c r="I28" s="418"/>
      <c r="J28" s="418"/>
      <c r="K28" s="418"/>
      <c r="L28" s="418"/>
      <c r="M28" s="418"/>
      <c r="N28" s="418"/>
      <c r="O28" s="418"/>
      <c r="P28" s="415"/>
      <c r="Q28" s="415"/>
      <c r="R28" s="415"/>
      <c r="S28" s="415"/>
      <c r="T28" s="412"/>
      <c r="U28" s="412"/>
      <c r="V28" s="412"/>
      <c r="W28" s="412"/>
      <c r="X28" s="412"/>
      <c r="Y28" s="412"/>
      <c r="Z28" s="412"/>
      <c r="AA28" s="412"/>
      <c r="AB28" s="412"/>
      <c r="AC28" s="5"/>
      <c r="AD28" s="5"/>
    </row>
    <row r="29" spans="1:30" hidden="1" x14ac:dyDescent="0.25">
      <c r="A29" s="5"/>
      <c r="B29" s="416"/>
      <c r="C29" s="416"/>
      <c r="D29" s="416"/>
      <c r="E29" s="416"/>
      <c r="F29" s="417"/>
      <c r="G29" s="417"/>
      <c r="H29" s="417"/>
      <c r="I29" s="418"/>
      <c r="J29" s="418"/>
      <c r="K29" s="418"/>
      <c r="L29" s="418"/>
      <c r="M29" s="418"/>
      <c r="N29" s="418"/>
      <c r="O29" s="418"/>
      <c r="P29" s="415"/>
      <c r="Q29" s="415"/>
      <c r="R29" s="415"/>
      <c r="S29" s="415"/>
      <c r="T29" s="412"/>
      <c r="U29" s="412"/>
      <c r="V29" s="412"/>
      <c r="W29" s="412"/>
      <c r="X29" s="412"/>
      <c r="Y29" s="412"/>
      <c r="Z29" s="412"/>
      <c r="AA29" s="412"/>
      <c r="AB29" s="412"/>
      <c r="AC29" s="5"/>
      <c r="AD29" s="5"/>
    </row>
    <row r="30" spans="1:30" hidden="1" x14ac:dyDescent="0.25">
      <c r="A30" s="5"/>
      <c r="B30" s="416"/>
      <c r="C30" s="416"/>
      <c r="D30" s="416"/>
      <c r="E30" s="416"/>
      <c r="F30" s="417"/>
      <c r="G30" s="417"/>
      <c r="H30" s="417"/>
      <c r="I30" s="418"/>
      <c r="J30" s="418"/>
      <c r="K30" s="418"/>
      <c r="L30" s="418"/>
      <c r="M30" s="418"/>
      <c r="N30" s="418"/>
      <c r="O30" s="418"/>
      <c r="P30" s="415"/>
      <c r="Q30" s="415"/>
      <c r="R30" s="415"/>
      <c r="S30" s="415"/>
      <c r="T30" s="412"/>
      <c r="U30" s="412"/>
      <c r="V30" s="412"/>
      <c r="W30" s="412"/>
      <c r="X30" s="412"/>
      <c r="Y30" s="412"/>
      <c r="Z30" s="412"/>
      <c r="AA30" s="412"/>
      <c r="AB30" s="412"/>
      <c r="AC30" s="5"/>
      <c r="AD30" s="5"/>
    </row>
    <row r="31" spans="1:30" hidden="1" x14ac:dyDescent="0.25">
      <c r="A31" s="5"/>
      <c r="B31" s="416"/>
      <c r="C31" s="416"/>
      <c r="D31" s="416"/>
      <c r="E31" s="416"/>
      <c r="F31" s="417"/>
      <c r="G31" s="417"/>
      <c r="H31" s="417"/>
      <c r="I31" s="418"/>
      <c r="J31" s="418"/>
      <c r="K31" s="418"/>
      <c r="L31" s="418"/>
      <c r="M31" s="418"/>
      <c r="N31" s="418"/>
      <c r="O31" s="418"/>
      <c r="P31" s="415"/>
      <c r="Q31" s="415"/>
      <c r="R31" s="415"/>
      <c r="S31" s="415"/>
      <c r="T31" s="412"/>
      <c r="U31" s="412"/>
      <c r="V31" s="412"/>
      <c r="W31" s="412"/>
      <c r="X31" s="412"/>
      <c r="Y31" s="412"/>
      <c r="Z31" s="412"/>
      <c r="AA31" s="412"/>
      <c r="AB31" s="412"/>
      <c r="AC31" s="5"/>
      <c r="AD31" s="5"/>
    </row>
    <row r="32" spans="1:30" hidden="1" x14ac:dyDescent="0.25">
      <c r="A32" s="5"/>
      <c r="B32" s="416"/>
      <c r="C32" s="416"/>
      <c r="D32" s="416"/>
      <c r="E32" s="416"/>
      <c r="F32" s="417"/>
      <c r="G32" s="417"/>
      <c r="H32" s="417"/>
      <c r="I32" s="418"/>
      <c r="J32" s="418"/>
      <c r="K32" s="418"/>
      <c r="L32" s="418"/>
      <c r="M32" s="418"/>
      <c r="N32" s="418"/>
      <c r="O32" s="418"/>
      <c r="P32" s="415"/>
      <c r="Q32" s="415"/>
      <c r="R32" s="415"/>
      <c r="S32" s="415"/>
      <c r="T32" s="412"/>
      <c r="U32" s="412"/>
      <c r="V32" s="412"/>
      <c r="W32" s="412"/>
      <c r="X32" s="412"/>
      <c r="Y32" s="412"/>
      <c r="Z32" s="412"/>
      <c r="AA32" s="412"/>
      <c r="AB32" s="412"/>
      <c r="AC32" s="5"/>
      <c r="AD32" s="5"/>
    </row>
    <row r="33" spans="1:30" hidden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hidden="1" x14ac:dyDescent="0.25">
      <c r="A34" s="266" t="s">
        <v>10</v>
      </c>
      <c r="B34" s="266"/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5"/>
    </row>
    <row r="35" spans="1:30" hidden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idden="1" x14ac:dyDescent="0.25">
      <c r="A36" s="5"/>
      <c r="B36" s="425" t="s">
        <v>1</v>
      </c>
      <c r="C36" s="425"/>
      <c r="D36" s="425"/>
      <c r="E36" s="425"/>
      <c r="F36" s="416" t="s">
        <v>2</v>
      </c>
      <c r="G36" s="416"/>
      <c r="H36" s="416"/>
      <c r="I36" s="425" t="s">
        <v>3</v>
      </c>
      <c r="J36" s="425"/>
      <c r="K36" s="425"/>
      <c r="L36" s="425" t="s">
        <v>4</v>
      </c>
      <c r="M36" s="425"/>
      <c r="N36" s="425" t="s">
        <v>5</v>
      </c>
      <c r="O36" s="425"/>
      <c r="P36" s="426" t="s">
        <v>6</v>
      </c>
      <c r="Q36" s="426"/>
      <c r="R36" s="426" t="s">
        <v>7</v>
      </c>
      <c r="S36" s="426"/>
      <c r="T36" s="425" t="s">
        <v>8</v>
      </c>
      <c r="U36" s="425"/>
      <c r="V36" s="425"/>
      <c r="W36" s="425"/>
      <c r="X36" s="425" t="s">
        <v>9</v>
      </c>
      <c r="Y36" s="425"/>
      <c r="Z36" s="425"/>
      <c r="AA36" s="425"/>
      <c r="AB36" s="425"/>
      <c r="AC36" s="5"/>
      <c r="AD36" s="5"/>
    </row>
    <row r="37" spans="1:30" hidden="1" x14ac:dyDescent="0.25">
      <c r="A37" s="5"/>
      <c r="B37" s="425"/>
      <c r="C37" s="425"/>
      <c r="D37" s="425"/>
      <c r="E37" s="425"/>
      <c r="F37" s="416"/>
      <c r="G37" s="416"/>
      <c r="H37" s="416"/>
      <c r="I37" s="425"/>
      <c r="J37" s="425"/>
      <c r="K37" s="425"/>
      <c r="L37" s="425"/>
      <c r="M37" s="425"/>
      <c r="N37" s="425"/>
      <c r="O37" s="425"/>
      <c r="P37" s="426"/>
      <c r="Q37" s="426"/>
      <c r="R37" s="426"/>
      <c r="S37" s="426"/>
      <c r="T37" s="425"/>
      <c r="U37" s="425"/>
      <c r="V37" s="425"/>
      <c r="W37" s="425"/>
      <c r="X37" s="425"/>
      <c r="Y37" s="425"/>
      <c r="Z37" s="425"/>
      <c r="AA37" s="425"/>
      <c r="AB37" s="425"/>
      <c r="AC37" s="5"/>
      <c r="AD37" s="5"/>
    </row>
    <row r="38" spans="1:30" hidden="1" x14ac:dyDescent="0.25">
      <c r="A38" s="5"/>
      <c r="B38" s="416"/>
      <c r="C38" s="416"/>
      <c r="D38" s="416"/>
      <c r="E38" s="416"/>
      <c r="F38" s="417"/>
      <c r="G38" s="417"/>
      <c r="H38" s="417"/>
      <c r="I38" s="419"/>
      <c r="J38" s="420"/>
      <c r="K38" s="421"/>
      <c r="L38" s="418"/>
      <c r="M38" s="418"/>
      <c r="N38" s="418"/>
      <c r="O38" s="418"/>
      <c r="P38" s="415"/>
      <c r="Q38" s="415"/>
      <c r="R38" s="415"/>
      <c r="S38" s="415"/>
      <c r="T38" s="412"/>
      <c r="U38" s="412"/>
      <c r="V38" s="412"/>
      <c r="W38" s="412"/>
      <c r="X38" s="412"/>
      <c r="Y38" s="412"/>
      <c r="Z38" s="412"/>
      <c r="AA38" s="412"/>
      <c r="AB38" s="412"/>
      <c r="AC38" s="5"/>
      <c r="AD38" s="5"/>
    </row>
    <row r="39" spans="1:30" hidden="1" x14ac:dyDescent="0.25">
      <c r="A39" s="5"/>
      <c r="B39" s="416"/>
      <c r="C39" s="416"/>
      <c r="D39" s="416"/>
      <c r="E39" s="416"/>
      <c r="F39" s="417"/>
      <c r="G39" s="417"/>
      <c r="H39" s="417"/>
      <c r="I39" s="422"/>
      <c r="J39" s="423"/>
      <c r="K39" s="424"/>
      <c r="L39" s="418"/>
      <c r="M39" s="418"/>
      <c r="N39" s="418"/>
      <c r="O39" s="418"/>
      <c r="P39" s="415"/>
      <c r="Q39" s="415"/>
      <c r="R39" s="415"/>
      <c r="S39" s="415"/>
      <c r="T39" s="412"/>
      <c r="U39" s="412"/>
      <c r="V39" s="412"/>
      <c r="W39" s="412"/>
      <c r="X39" s="412"/>
      <c r="Y39" s="412"/>
      <c r="Z39" s="412"/>
      <c r="AA39" s="412"/>
      <c r="AB39" s="412"/>
      <c r="AC39" s="5"/>
      <c r="AD39" s="5"/>
    </row>
    <row r="40" spans="1:30" hidden="1" x14ac:dyDescent="0.25">
      <c r="A40" s="5"/>
      <c r="B40" s="416"/>
      <c r="C40" s="416"/>
      <c r="D40" s="416"/>
      <c r="E40" s="416"/>
      <c r="F40" s="417"/>
      <c r="G40" s="417"/>
      <c r="H40" s="417"/>
      <c r="I40" s="418"/>
      <c r="J40" s="418"/>
      <c r="K40" s="418"/>
      <c r="L40" s="418"/>
      <c r="M40" s="418"/>
      <c r="N40" s="418"/>
      <c r="O40" s="418"/>
      <c r="P40" s="415"/>
      <c r="Q40" s="415"/>
      <c r="R40" s="415"/>
      <c r="S40" s="415"/>
      <c r="T40" s="412"/>
      <c r="U40" s="412"/>
      <c r="V40" s="412"/>
      <c r="W40" s="412"/>
      <c r="X40" s="412"/>
      <c r="Y40" s="412"/>
      <c r="Z40" s="412"/>
      <c r="AA40" s="412"/>
      <c r="AB40" s="412"/>
      <c r="AC40" s="5"/>
      <c r="AD40" s="5"/>
    </row>
    <row r="41" spans="1:30" hidden="1" x14ac:dyDescent="0.25">
      <c r="A41" s="5"/>
      <c r="B41" s="416"/>
      <c r="C41" s="416"/>
      <c r="D41" s="416"/>
      <c r="E41" s="416"/>
      <c r="F41" s="417"/>
      <c r="G41" s="417"/>
      <c r="H41" s="417"/>
      <c r="I41" s="418"/>
      <c r="J41" s="418"/>
      <c r="K41" s="418"/>
      <c r="L41" s="418"/>
      <c r="M41" s="418"/>
      <c r="N41" s="418"/>
      <c r="O41" s="418"/>
      <c r="P41" s="415"/>
      <c r="Q41" s="415"/>
      <c r="R41" s="415"/>
      <c r="S41" s="415"/>
      <c r="T41" s="412"/>
      <c r="U41" s="412"/>
      <c r="V41" s="412"/>
      <c r="W41" s="412"/>
      <c r="X41" s="412"/>
      <c r="Y41" s="412"/>
      <c r="Z41" s="412"/>
      <c r="AA41" s="412"/>
      <c r="AB41" s="412"/>
      <c r="AC41" s="5"/>
      <c r="AD41" s="5"/>
    </row>
    <row r="42" spans="1:30" hidden="1" x14ac:dyDescent="0.25">
      <c r="A42" s="5"/>
      <c r="B42" s="416"/>
      <c r="C42" s="416"/>
      <c r="D42" s="416"/>
      <c r="E42" s="416"/>
      <c r="F42" s="417"/>
      <c r="G42" s="417"/>
      <c r="H42" s="417"/>
      <c r="I42" s="418"/>
      <c r="J42" s="418"/>
      <c r="K42" s="418"/>
      <c r="L42" s="418"/>
      <c r="M42" s="418"/>
      <c r="N42" s="418"/>
      <c r="O42" s="418"/>
      <c r="P42" s="415"/>
      <c r="Q42" s="415"/>
      <c r="R42" s="415"/>
      <c r="S42" s="415"/>
      <c r="T42" s="412"/>
      <c r="U42" s="412"/>
      <c r="V42" s="412"/>
      <c r="W42" s="412"/>
      <c r="X42" s="412"/>
      <c r="Y42" s="412"/>
      <c r="Z42" s="412"/>
      <c r="AA42" s="412"/>
      <c r="AB42" s="412"/>
      <c r="AC42" s="5"/>
      <c r="AD42" s="5"/>
    </row>
    <row r="43" spans="1:30" hidden="1" x14ac:dyDescent="0.25">
      <c r="A43" s="5"/>
      <c r="B43" s="416"/>
      <c r="C43" s="416"/>
      <c r="D43" s="416"/>
      <c r="E43" s="416"/>
      <c r="F43" s="417"/>
      <c r="G43" s="417"/>
      <c r="H43" s="417"/>
      <c r="I43" s="418"/>
      <c r="J43" s="418"/>
      <c r="K43" s="418"/>
      <c r="L43" s="418"/>
      <c r="M43" s="418"/>
      <c r="N43" s="418"/>
      <c r="O43" s="418"/>
      <c r="P43" s="415"/>
      <c r="Q43" s="415"/>
      <c r="R43" s="415"/>
      <c r="S43" s="415"/>
      <c r="T43" s="412"/>
      <c r="U43" s="412"/>
      <c r="V43" s="412"/>
      <c r="W43" s="412"/>
      <c r="X43" s="412"/>
      <c r="Y43" s="412"/>
      <c r="Z43" s="412"/>
      <c r="AA43" s="412"/>
      <c r="AB43" s="412"/>
      <c r="AC43" s="5"/>
      <c r="AD43" s="5"/>
    </row>
    <row r="44" spans="1:30" hidden="1" x14ac:dyDescent="0.25">
      <c r="A44" s="5"/>
      <c r="B44" s="416"/>
      <c r="C44" s="416"/>
      <c r="D44" s="416"/>
      <c r="E44" s="416"/>
      <c r="F44" s="417"/>
      <c r="G44" s="417"/>
      <c r="H44" s="417"/>
      <c r="I44" s="418"/>
      <c r="J44" s="418"/>
      <c r="K44" s="418"/>
      <c r="L44" s="418"/>
      <c r="M44" s="418"/>
      <c r="N44" s="418"/>
      <c r="O44" s="418"/>
      <c r="P44" s="415"/>
      <c r="Q44" s="415"/>
      <c r="R44" s="415"/>
      <c r="S44" s="415"/>
      <c r="T44" s="412"/>
      <c r="U44" s="412"/>
      <c r="V44" s="412"/>
      <c r="W44" s="412"/>
      <c r="X44" s="412"/>
      <c r="Y44" s="412"/>
      <c r="Z44" s="412"/>
      <c r="AA44" s="412"/>
      <c r="AB44" s="412"/>
      <c r="AC44" s="5"/>
      <c r="AD44" s="5"/>
    </row>
    <row r="45" spans="1:30" hidden="1" x14ac:dyDescent="0.25">
      <c r="A45" s="5"/>
      <c r="B45" s="416"/>
      <c r="C45" s="416"/>
      <c r="D45" s="416"/>
      <c r="E45" s="416"/>
      <c r="F45" s="417"/>
      <c r="G45" s="417"/>
      <c r="H45" s="417"/>
      <c r="I45" s="418"/>
      <c r="J45" s="418"/>
      <c r="K45" s="418"/>
      <c r="L45" s="418"/>
      <c r="M45" s="418"/>
      <c r="N45" s="418"/>
      <c r="O45" s="418"/>
      <c r="P45" s="415"/>
      <c r="Q45" s="415"/>
      <c r="R45" s="415"/>
      <c r="S45" s="415"/>
      <c r="T45" s="412"/>
      <c r="U45" s="412"/>
      <c r="V45" s="412"/>
      <c r="W45" s="412"/>
      <c r="X45" s="412"/>
      <c r="Y45" s="412"/>
      <c r="Z45" s="412"/>
      <c r="AA45" s="412"/>
      <c r="AB45" s="412"/>
      <c r="AC45" s="5"/>
      <c r="AD45" s="5"/>
    </row>
    <row r="46" spans="1:30" hidden="1" x14ac:dyDescent="0.25">
      <c r="A46" s="5"/>
      <c r="B46" s="416"/>
      <c r="C46" s="416"/>
      <c r="D46" s="416"/>
      <c r="E46" s="416"/>
      <c r="F46" s="417"/>
      <c r="G46" s="417"/>
      <c r="H46" s="417"/>
      <c r="I46" s="418"/>
      <c r="J46" s="418"/>
      <c r="K46" s="418"/>
      <c r="L46" s="418"/>
      <c r="M46" s="418"/>
      <c r="N46" s="418"/>
      <c r="O46" s="418"/>
      <c r="P46" s="415"/>
      <c r="Q46" s="415"/>
      <c r="R46" s="415"/>
      <c r="S46" s="415"/>
      <c r="T46" s="412"/>
      <c r="U46" s="412"/>
      <c r="V46" s="412"/>
      <c r="W46" s="412"/>
      <c r="X46" s="412"/>
      <c r="Y46" s="412"/>
      <c r="Z46" s="412"/>
      <c r="AA46" s="412"/>
      <c r="AB46" s="412"/>
      <c r="AC46" s="5"/>
      <c r="AD46" s="5"/>
    </row>
    <row r="47" spans="1:30" hidden="1" x14ac:dyDescent="0.25">
      <c r="A47" s="5"/>
      <c r="B47" s="416"/>
      <c r="C47" s="416"/>
      <c r="D47" s="416"/>
      <c r="E47" s="416"/>
      <c r="F47" s="417"/>
      <c r="G47" s="417"/>
      <c r="H47" s="417"/>
      <c r="I47" s="418"/>
      <c r="J47" s="418"/>
      <c r="K47" s="418"/>
      <c r="L47" s="418"/>
      <c r="M47" s="418"/>
      <c r="N47" s="418"/>
      <c r="O47" s="418"/>
      <c r="P47" s="415"/>
      <c r="Q47" s="415"/>
      <c r="R47" s="415"/>
      <c r="S47" s="415"/>
      <c r="T47" s="412"/>
      <c r="U47" s="412"/>
      <c r="V47" s="412"/>
      <c r="W47" s="412"/>
      <c r="X47" s="412"/>
      <c r="Y47" s="412"/>
      <c r="Z47" s="412"/>
      <c r="AA47" s="412"/>
      <c r="AB47" s="412"/>
      <c r="AC47" s="5"/>
      <c r="AD47" s="5"/>
    </row>
    <row r="48" spans="1:30" hidden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hidden="1" x14ac:dyDescent="0.25">
      <c r="A49" s="266" t="s">
        <v>183</v>
      </c>
      <c r="B49" s="266"/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5"/>
    </row>
    <row r="50" spans="1:30" ht="15.75" thickBot="1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38"/>
      <c r="N50" s="38"/>
      <c r="O50" s="38"/>
      <c r="P50" s="38"/>
      <c r="Q50" s="38"/>
      <c r="R50" s="38"/>
      <c r="S50" s="38"/>
      <c r="T50" s="38"/>
      <c r="U50" s="38"/>
      <c r="V50" s="5"/>
      <c r="W50" s="5"/>
      <c r="X50" s="5"/>
      <c r="Y50" s="5"/>
      <c r="Z50" s="5"/>
      <c r="AA50" s="5"/>
      <c r="AB50" s="5"/>
      <c r="AC50" s="5"/>
      <c r="AD50" s="5"/>
    </row>
    <row r="51" spans="1:30" ht="15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39"/>
      <c r="M51" s="26"/>
      <c r="N51" s="26"/>
      <c r="O51" s="413" t="s">
        <v>188</v>
      </c>
      <c r="P51" s="413"/>
      <c r="Q51" s="413"/>
      <c r="R51" s="413"/>
      <c r="S51" s="413"/>
      <c r="T51" s="26"/>
      <c r="U51" s="40"/>
      <c r="V51" s="26"/>
      <c r="W51" s="5"/>
      <c r="X51" s="5"/>
      <c r="Y51" s="5"/>
      <c r="Z51" s="5"/>
      <c r="AA51" s="5"/>
      <c r="AB51" s="5"/>
      <c r="AC51" s="5"/>
      <c r="AD51" s="5"/>
    </row>
    <row r="52" spans="1:30" ht="15" customHeight="1" thickBot="1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39"/>
      <c r="M52" s="26"/>
      <c r="N52" s="26"/>
      <c r="O52" s="414"/>
      <c r="P52" s="414"/>
      <c r="Q52" s="414"/>
      <c r="R52" s="414"/>
      <c r="S52" s="414"/>
      <c r="T52" s="26"/>
      <c r="U52" s="39"/>
      <c r="V52" s="26"/>
      <c r="W52" s="5"/>
      <c r="X52" s="5"/>
      <c r="Y52" s="5"/>
      <c r="Z52" s="5"/>
      <c r="AA52" s="5"/>
      <c r="AB52" s="5"/>
      <c r="AC52" s="5"/>
      <c r="AD52" s="5"/>
    </row>
    <row r="53" spans="1:30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39"/>
      <c r="M53" s="26"/>
      <c r="N53" s="39"/>
      <c r="O53" s="26"/>
      <c r="P53" s="26"/>
      <c r="Q53" s="26"/>
      <c r="R53" s="26"/>
      <c r="S53" s="40"/>
      <c r="T53" s="26"/>
      <c r="U53" s="39"/>
      <c r="V53" s="26"/>
      <c r="W53" s="5"/>
      <c r="X53" s="5"/>
      <c r="Y53" s="5"/>
      <c r="Z53" s="5"/>
      <c r="AA53" s="5"/>
      <c r="AB53" s="5"/>
      <c r="AC53" s="5"/>
      <c r="AD53" s="5"/>
    </row>
    <row r="54" spans="1:30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41"/>
      <c r="M54" s="8"/>
      <c r="N54" s="41"/>
      <c r="O54" s="8"/>
      <c r="P54" s="8"/>
      <c r="Q54" s="8"/>
      <c r="R54" s="8"/>
      <c r="S54" s="8"/>
      <c r="T54" s="42"/>
      <c r="U54" s="43"/>
      <c r="V54" s="8"/>
      <c r="W54" s="5"/>
      <c r="X54" s="5"/>
      <c r="Y54" s="5"/>
      <c r="Z54" s="5"/>
      <c r="AA54" s="5"/>
      <c r="AB54" s="5"/>
      <c r="AC54" s="5"/>
      <c r="AD54" s="5"/>
    </row>
    <row r="55" spans="1:30" ht="27" customHeight="1" x14ac:dyDescent="0.25">
      <c r="A55" s="5"/>
      <c r="B55" s="267" t="s">
        <v>184</v>
      </c>
      <c r="C55" s="267"/>
      <c r="D55" s="267"/>
      <c r="E55" s="267"/>
      <c r="F55" s="267"/>
      <c r="G55" s="267"/>
      <c r="H55" s="267"/>
      <c r="I55" s="267" t="s">
        <v>185</v>
      </c>
      <c r="J55" s="267"/>
      <c r="K55" s="267"/>
      <c r="L55" s="267"/>
      <c r="M55" s="267"/>
      <c r="N55" s="267"/>
      <c r="O55" s="267"/>
      <c r="P55" s="267"/>
      <c r="Q55" s="267"/>
      <c r="R55" s="267"/>
      <c r="S55" s="267" t="s">
        <v>297</v>
      </c>
      <c r="T55" s="267"/>
      <c r="U55" s="267"/>
      <c r="V55" s="267"/>
      <c r="W55" s="267"/>
      <c r="X55" s="267"/>
      <c r="Y55" s="267"/>
      <c r="Z55" s="267"/>
      <c r="AA55" s="267"/>
      <c r="AB55" s="267"/>
      <c r="AC55" s="5"/>
      <c r="AD55" s="5"/>
    </row>
    <row r="56" spans="1:30" ht="31.5" customHeight="1" x14ac:dyDescent="0.25">
      <c r="A56" s="5"/>
      <c r="B56" s="229" t="str">
        <f>CONCATENATE("Сумма",IFERROR(IF(SEARCH("Гарантия",KMKredProd)&gt;0,CONCATENATE(IF(KMQDMultiDog="Да"," по первой "," "),"гарантии"))," кредита"))</f>
        <v>Сумма кредита</v>
      </c>
      <c r="C56" s="229"/>
      <c r="D56" s="229"/>
      <c r="E56" s="229"/>
      <c r="F56" s="229"/>
      <c r="G56" s="229"/>
      <c r="H56" s="229"/>
      <c r="I56" s="400">
        <v>0</v>
      </c>
      <c r="J56" s="400"/>
      <c r="K56" s="400"/>
      <c r="L56" s="400"/>
      <c r="M56" s="400"/>
      <c r="N56" s="400"/>
      <c r="O56" s="400"/>
      <c r="P56" s="400"/>
      <c r="Q56" s="400"/>
      <c r="R56" s="400"/>
      <c r="S56" s="250"/>
      <c r="T56" s="411"/>
      <c r="U56" s="411"/>
      <c r="V56" s="411"/>
      <c r="W56" s="411"/>
      <c r="X56" s="411"/>
      <c r="Y56" s="411"/>
      <c r="Z56" s="411"/>
      <c r="AA56" s="411"/>
      <c r="AB56" s="251"/>
      <c r="AC56" s="5"/>
      <c r="AD56" s="5"/>
    </row>
    <row r="57" spans="1:30" ht="31.5" customHeight="1" x14ac:dyDescent="0.25">
      <c r="A57" s="5"/>
      <c r="B57" s="229" t="s">
        <v>186</v>
      </c>
      <c r="C57" s="229"/>
      <c r="D57" s="229"/>
      <c r="E57" s="229"/>
      <c r="F57" s="229"/>
      <c r="G57" s="229"/>
      <c r="H57" s="229"/>
      <c r="I57" s="230">
        <v>0</v>
      </c>
      <c r="J57" s="230"/>
      <c r="K57" s="230"/>
      <c r="L57" s="230"/>
      <c r="M57" s="230"/>
      <c r="N57" s="230"/>
      <c r="O57" s="230"/>
      <c r="P57" s="230"/>
      <c r="Q57" s="230"/>
      <c r="R57" s="230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5"/>
      <c r="AD57" s="5"/>
    </row>
    <row r="58" spans="1:30" ht="31.5" customHeight="1" x14ac:dyDescent="0.25">
      <c r="A58" s="5"/>
      <c r="B58" s="229" t="s">
        <v>174</v>
      </c>
      <c r="C58" s="229"/>
      <c r="D58" s="229"/>
      <c r="E58" s="229"/>
      <c r="F58" s="229"/>
      <c r="G58" s="229"/>
      <c r="H58" s="229"/>
      <c r="I58" s="404">
        <v>0</v>
      </c>
      <c r="J58" s="404"/>
      <c r="K58" s="404"/>
      <c r="L58" s="404"/>
      <c r="M58" s="404"/>
      <c r="N58" s="404"/>
      <c r="O58" s="404"/>
      <c r="P58" s="404"/>
      <c r="Q58" s="404"/>
      <c r="R58" s="404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5"/>
      <c r="AD58" s="5"/>
    </row>
    <row r="59" spans="1:30" ht="31.5" customHeight="1" x14ac:dyDescent="0.25">
      <c r="A59" s="5"/>
      <c r="B59" s="229" t="s">
        <v>187</v>
      </c>
      <c r="C59" s="229"/>
      <c r="D59" s="229"/>
      <c r="E59" s="229"/>
      <c r="F59" s="229"/>
      <c r="G59" s="229"/>
      <c r="H59" s="229"/>
      <c r="I59" s="405">
        <v>0</v>
      </c>
      <c r="J59" s="406"/>
      <c r="K59" s="406"/>
      <c r="L59" s="406"/>
      <c r="M59" s="406"/>
      <c r="N59" s="406"/>
      <c r="O59" s="406"/>
      <c r="P59" s="406"/>
      <c r="Q59" s="406"/>
      <c r="R59" s="407"/>
      <c r="S59" s="408"/>
      <c r="T59" s="409"/>
      <c r="U59" s="409"/>
      <c r="V59" s="409"/>
      <c r="W59" s="409"/>
      <c r="X59" s="409"/>
      <c r="Y59" s="409"/>
      <c r="Z59" s="409"/>
      <c r="AA59" s="409"/>
      <c r="AB59" s="410"/>
      <c r="AC59" s="5"/>
      <c r="AD59" s="5"/>
    </row>
    <row r="60" spans="1:30" ht="31.5" customHeight="1" x14ac:dyDescent="0.25">
      <c r="A60" s="5"/>
      <c r="B60" s="229" t="s">
        <v>353</v>
      </c>
      <c r="C60" s="229"/>
      <c r="D60" s="229"/>
      <c r="E60" s="229"/>
      <c r="F60" s="229"/>
      <c r="G60" s="229"/>
      <c r="H60" s="229"/>
      <c r="I60" s="400">
        <v>0</v>
      </c>
      <c r="J60" s="400"/>
      <c r="K60" s="400"/>
      <c r="L60" s="400"/>
      <c r="M60" s="400"/>
      <c r="N60" s="400"/>
      <c r="O60" s="400"/>
      <c r="P60" s="400"/>
      <c r="Q60" s="400"/>
      <c r="R60" s="400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5"/>
      <c r="AD60" s="5"/>
    </row>
    <row r="61" spans="1:30" ht="31.5" hidden="1" customHeight="1" x14ac:dyDescent="0.25">
      <c r="A61" s="5"/>
      <c r="B61" s="229" t="s">
        <v>195</v>
      </c>
      <c r="C61" s="229"/>
      <c r="D61" s="229"/>
      <c r="E61" s="229"/>
      <c r="F61" s="229"/>
      <c r="G61" s="229"/>
      <c r="H61" s="229"/>
      <c r="I61" s="402" t="s">
        <v>129</v>
      </c>
      <c r="J61" s="402"/>
      <c r="K61" s="402"/>
      <c r="L61" s="402"/>
      <c r="M61" s="402"/>
      <c r="N61" s="402"/>
      <c r="O61" s="402"/>
      <c r="P61" s="402"/>
      <c r="Q61" s="402"/>
      <c r="R61" s="402"/>
      <c r="S61" s="403" t="s">
        <v>129</v>
      </c>
      <c r="T61" s="403"/>
      <c r="U61" s="403"/>
      <c r="V61" s="403"/>
      <c r="W61" s="403"/>
      <c r="X61" s="403"/>
      <c r="Y61" s="403"/>
      <c r="Z61" s="403"/>
      <c r="AA61" s="403"/>
      <c r="AB61" s="403"/>
      <c r="AC61" s="5"/>
      <c r="AD61" s="5"/>
    </row>
    <row r="62" spans="1:30" ht="31.5" customHeight="1" x14ac:dyDescent="0.25">
      <c r="A62" s="5"/>
      <c r="B62" s="229" t="s">
        <v>207</v>
      </c>
      <c r="C62" s="229"/>
      <c r="D62" s="229"/>
      <c r="E62" s="229"/>
      <c r="F62" s="229"/>
      <c r="G62" s="229"/>
      <c r="H62" s="229"/>
      <c r="I62" s="230">
        <v>1407</v>
      </c>
      <c r="J62" s="230"/>
      <c r="K62" s="230"/>
      <c r="L62" s="230"/>
      <c r="M62" s="230"/>
      <c r="N62" s="230"/>
      <c r="O62" s="230"/>
      <c r="P62" s="230"/>
      <c r="Q62" s="230"/>
      <c r="R62" s="230"/>
      <c r="S62" s="231">
        <v>1398</v>
      </c>
      <c r="T62" s="231"/>
      <c r="U62" s="231"/>
      <c r="V62" s="231"/>
      <c r="W62" s="231"/>
      <c r="X62" s="231"/>
      <c r="Y62" s="231"/>
      <c r="Z62" s="231"/>
      <c r="AA62" s="231"/>
      <c r="AB62" s="231"/>
      <c r="AC62" s="5"/>
      <c r="AD62" s="5"/>
    </row>
    <row r="63" spans="1:30" ht="31.5" customHeight="1" x14ac:dyDescent="0.25">
      <c r="A63" s="5"/>
      <c r="B63" s="232" t="s">
        <v>356</v>
      </c>
      <c r="C63" s="233"/>
      <c r="D63" s="233"/>
      <c r="E63" s="233"/>
      <c r="F63" s="233"/>
      <c r="G63" s="233"/>
      <c r="H63" s="234"/>
      <c r="I63" s="235" t="s">
        <v>354</v>
      </c>
      <c r="J63" s="236"/>
      <c r="K63" s="236"/>
      <c r="L63" s="236"/>
      <c r="M63" s="236"/>
      <c r="N63" s="236"/>
      <c r="O63" s="236"/>
      <c r="P63" s="236"/>
      <c r="Q63" s="236"/>
      <c r="R63" s="237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</row>
    <row r="64" spans="1:30" ht="31.5" customHeight="1" x14ac:dyDescent="0.25">
      <c r="A64" s="5"/>
      <c r="B64" s="229" t="s">
        <v>197</v>
      </c>
      <c r="C64" s="229"/>
      <c r="D64" s="229"/>
      <c r="E64" s="229"/>
      <c r="F64" s="229"/>
      <c r="G64" s="229"/>
      <c r="H64" s="229"/>
      <c r="I64" s="238"/>
      <c r="J64" s="239"/>
      <c r="K64" s="239"/>
      <c r="L64" s="239"/>
      <c r="M64" s="239"/>
      <c r="N64" s="239"/>
      <c r="O64" s="239"/>
      <c r="P64" s="239"/>
      <c r="Q64" s="239"/>
      <c r="R64" s="240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5"/>
      <c r="AD64" s="5"/>
    </row>
    <row r="65" spans="1:30" ht="31.5" hidden="1" customHeight="1" x14ac:dyDescent="0.25">
      <c r="A65" s="5"/>
      <c r="B65" s="229" t="s">
        <v>198</v>
      </c>
      <c r="C65" s="229"/>
      <c r="D65" s="229"/>
      <c r="E65" s="229"/>
      <c r="F65" s="229"/>
      <c r="G65" s="229"/>
      <c r="H65" s="229"/>
      <c r="I65" s="238"/>
      <c r="J65" s="239"/>
      <c r="K65" s="239"/>
      <c r="L65" s="239"/>
      <c r="M65" s="239"/>
      <c r="N65" s="239"/>
      <c r="O65" s="239"/>
      <c r="P65" s="239"/>
      <c r="Q65" s="239"/>
      <c r="R65" s="240"/>
      <c r="S65" s="246" t="s">
        <v>458</v>
      </c>
      <c r="T65" s="246"/>
      <c r="U65" s="250"/>
      <c r="V65" s="251"/>
      <c r="W65" s="252" t="s">
        <v>459</v>
      </c>
      <c r="X65" s="253"/>
      <c r="Y65" s="254"/>
      <c r="Z65" s="255"/>
      <c r="AA65" s="255"/>
      <c r="AB65" s="256"/>
      <c r="AC65" s="5"/>
      <c r="AD65" s="5"/>
    </row>
    <row r="66" spans="1:30" ht="31.5" hidden="1" customHeight="1" x14ac:dyDescent="0.25">
      <c r="A66" s="5"/>
      <c r="B66" s="229" t="s">
        <v>199</v>
      </c>
      <c r="C66" s="229"/>
      <c r="D66" s="229"/>
      <c r="E66" s="229"/>
      <c r="F66" s="229"/>
      <c r="G66" s="229"/>
      <c r="H66" s="229"/>
      <c r="I66" s="238"/>
      <c r="J66" s="239"/>
      <c r="K66" s="239"/>
      <c r="L66" s="239"/>
      <c r="M66" s="239"/>
      <c r="N66" s="239"/>
      <c r="O66" s="239"/>
      <c r="P66" s="239"/>
      <c r="Q66" s="239"/>
      <c r="R66" s="240"/>
      <c r="S66" s="246" t="s">
        <v>458</v>
      </c>
      <c r="T66" s="246"/>
      <c r="U66" s="257"/>
      <c r="V66" s="258"/>
      <c r="W66" s="252" t="s">
        <v>459</v>
      </c>
      <c r="X66" s="253"/>
      <c r="Y66" s="254"/>
      <c r="Z66" s="255"/>
      <c r="AA66" s="255"/>
      <c r="AB66" s="256"/>
      <c r="AC66" s="5"/>
      <c r="AD66" s="5"/>
    </row>
    <row r="67" spans="1:30" ht="31.5" customHeight="1" x14ac:dyDescent="0.25">
      <c r="A67" s="5"/>
      <c r="B67" s="229" t="s">
        <v>194</v>
      </c>
      <c r="C67" s="229"/>
      <c r="D67" s="229"/>
      <c r="E67" s="229"/>
      <c r="F67" s="229"/>
      <c r="G67" s="229"/>
      <c r="H67" s="229"/>
      <c r="I67" s="238"/>
      <c r="J67" s="239"/>
      <c r="K67" s="239"/>
      <c r="L67" s="239"/>
      <c r="M67" s="239"/>
      <c r="N67" s="239"/>
      <c r="O67" s="239"/>
      <c r="P67" s="239"/>
      <c r="Q67" s="239"/>
      <c r="R67" s="240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5"/>
    </row>
    <row r="68" spans="1:30" ht="31.5" customHeight="1" x14ac:dyDescent="0.25">
      <c r="A68" s="5"/>
      <c r="B68" s="229" t="s">
        <v>190</v>
      </c>
      <c r="C68" s="229"/>
      <c r="D68" s="229"/>
      <c r="E68" s="229"/>
      <c r="F68" s="229"/>
      <c r="G68" s="229"/>
      <c r="H68" s="229"/>
      <c r="I68" s="241"/>
      <c r="J68" s="242"/>
      <c r="K68" s="242"/>
      <c r="L68" s="242"/>
      <c r="M68" s="242"/>
      <c r="N68" s="242"/>
      <c r="O68" s="242"/>
      <c r="P68" s="242"/>
      <c r="Q68" s="242"/>
      <c r="R68" s="243"/>
      <c r="S68" s="247"/>
      <c r="T68" s="248"/>
      <c r="U68" s="248"/>
      <c r="V68" s="248"/>
      <c r="W68" s="248"/>
      <c r="X68" s="248"/>
      <c r="Y68" s="248"/>
      <c r="Z68" s="248"/>
      <c r="AA68" s="248"/>
      <c r="AB68" s="249"/>
      <c r="AC68" s="5"/>
      <c r="AD68" s="5"/>
    </row>
    <row r="69" spans="1:30" ht="19.5" hidden="1" customHeight="1" x14ac:dyDescent="0.25">
      <c r="A69" s="5"/>
      <c r="B69" s="1021" t="s">
        <v>855</v>
      </c>
      <c r="C69" s="1022"/>
      <c r="D69" s="1022"/>
      <c r="E69" s="1022"/>
      <c r="F69" s="1022"/>
      <c r="G69" s="1022"/>
      <c r="H69" s="1022"/>
      <c r="I69" s="1022"/>
      <c r="J69" s="1022"/>
      <c r="K69" s="1022"/>
      <c r="L69" s="1022"/>
      <c r="M69" s="1022"/>
      <c r="N69" s="1022"/>
      <c r="O69" s="1022"/>
      <c r="P69" s="1022"/>
      <c r="Q69" s="1022"/>
      <c r="R69" s="1022"/>
      <c r="S69" s="1022"/>
      <c r="T69" s="1022"/>
      <c r="U69" s="1022"/>
      <c r="V69" s="1022"/>
      <c r="W69" s="1022"/>
      <c r="X69" s="1022"/>
      <c r="Y69" s="1022"/>
      <c r="Z69" s="1022"/>
      <c r="AA69" s="1022"/>
      <c r="AB69" s="1023"/>
      <c r="AC69" s="5"/>
      <c r="AD69" s="5"/>
    </row>
    <row r="70" spans="1:30" ht="39.75" customHeight="1" x14ac:dyDescent="0.25">
      <c r="A70" s="5"/>
      <c r="B70" s="458" t="s">
        <v>460</v>
      </c>
      <c r="C70" s="459"/>
      <c r="D70" s="459"/>
      <c r="E70" s="459"/>
      <c r="F70" s="459"/>
      <c r="G70" s="459"/>
      <c r="H70" s="460"/>
      <c r="I70" s="394"/>
      <c r="J70" s="395"/>
      <c r="K70" s="395"/>
      <c r="L70" s="396"/>
      <c r="M70" s="1027" t="s">
        <v>857</v>
      </c>
      <c r="N70" s="448"/>
      <c r="O70" s="448"/>
      <c r="P70" s="448"/>
      <c r="Q70" s="448"/>
      <c r="R70" s="448"/>
      <c r="S70" s="446"/>
      <c r="T70" s="446"/>
      <c r="U70" s="447"/>
      <c r="V70" s="229" t="s">
        <v>623</v>
      </c>
      <c r="W70" s="229"/>
      <c r="X70" s="229"/>
      <c r="Y70" s="381"/>
      <c r="Z70" s="381"/>
      <c r="AA70" s="381"/>
      <c r="AB70" s="381"/>
      <c r="AC70" s="5"/>
    </row>
    <row r="71" spans="1:30" ht="31.5" customHeight="1" x14ac:dyDescent="0.25">
      <c r="A71" s="5"/>
      <c r="B71" s="461"/>
      <c r="C71" s="462"/>
      <c r="D71" s="462"/>
      <c r="E71" s="462"/>
      <c r="F71" s="462"/>
      <c r="G71" s="462"/>
      <c r="H71" s="463"/>
      <c r="I71" s="397"/>
      <c r="J71" s="398"/>
      <c r="K71" s="398"/>
      <c r="L71" s="399"/>
      <c r="M71" s="449" t="s">
        <v>696</v>
      </c>
      <c r="N71" s="450"/>
      <c r="O71" s="450"/>
      <c r="P71" s="450"/>
      <c r="Q71" s="450"/>
      <c r="R71" s="450"/>
      <c r="S71" s="446"/>
      <c r="T71" s="446"/>
      <c r="U71" s="447"/>
      <c r="V71" s="232" t="s">
        <v>680</v>
      </c>
      <c r="W71" s="233"/>
      <c r="X71" s="234"/>
      <c r="Y71" s="464"/>
      <c r="Z71" s="465"/>
      <c r="AA71" s="465"/>
      <c r="AB71" s="466"/>
      <c r="AC71" s="5"/>
    </row>
    <row r="72" spans="1:30" ht="31.5" customHeight="1" x14ac:dyDescent="0.25">
      <c r="A72" s="5"/>
      <c r="B72" s="229" t="s">
        <v>461</v>
      </c>
      <c r="C72" s="229"/>
      <c r="D72" s="229"/>
      <c r="E72" s="229"/>
      <c r="F72" s="382"/>
      <c r="G72" s="382"/>
      <c r="H72" s="382"/>
      <c r="I72" s="382"/>
      <c r="J72" s="382"/>
      <c r="K72" s="382"/>
      <c r="L72" s="382"/>
      <c r="M72" s="229" t="s">
        <v>462</v>
      </c>
      <c r="N72" s="229"/>
      <c r="O72" s="229"/>
      <c r="P72" s="229"/>
      <c r="Q72" s="383"/>
      <c r="R72" s="383"/>
      <c r="S72" s="383"/>
      <c r="T72" s="383"/>
      <c r="U72" s="383"/>
      <c r="V72" s="229" t="s">
        <v>697</v>
      </c>
      <c r="W72" s="229"/>
      <c r="X72" s="229"/>
      <c r="Y72" s="384"/>
      <c r="Z72" s="384"/>
      <c r="AA72" s="384"/>
      <c r="AB72" s="384"/>
      <c r="AC72" s="5"/>
      <c r="AD72" s="5"/>
    </row>
    <row r="73" spans="1:30" ht="31.5" hidden="1" customHeight="1" x14ac:dyDescent="0.25">
      <c r="A73" s="5"/>
      <c r="B73" s="393" t="s">
        <v>625</v>
      </c>
      <c r="C73" s="393"/>
      <c r="D73" s="393"/>
      <c r="E73" s="393"/>
      <c r="F73" s="393"/>
      <c r="G73" s="393"/>
      <c r="H73" s="393"/>
      <c r="I73" s="393"/>
      <c r="J73" s="393"/>
      <c r="K73" s="393"/>
      <c r="L73" s="390"/>
      <c r="M73" s="391"/>
      <c r="N73" s="392"/>
      <c r="O73" s="5"/>
      <c r="P73" s="393" t="s">
        <v>624</v>
      </c>
      <c r="Q73" s="393"/>
      <c r="R73" s="393"/>
      <c r="S73" s="393"/>
      <c r="T73" s="393"/>
      <c r="U73" s="393"/>
      <c r="V73" s="393"/>
      <c r="W73" s="393"/>
      <c r="X73" s="393"/>
      <c r="Y73" s="393"/>
      <c r="Z73" s="390"/>
      <c r="AA73" s="391"/>
      <c r="AB73" s="392"/>
      <c r="AC73" s="5"/>
      <c r="AD73" s="5"/>
    </row>
    <row r="74" spans="1:30" ht="31.5" hidden="1" customHeight="1" x14ac:dyDescent="0.25">
      <c r="A74" s="5"/>
      <c r="B74" s="451" t="s">
        <v>688</v>
      </c>
      <c r="C74" s="451"/>
      <c r="D74" s="451"/>
      <c r="E74" s="451"/>
      <c r="F74" s="452"/>
      <c r="G74" s="453"/>
      <c r="H74" s="451" t="s">
        <v>689</v>
      </c>
      <c r="I74" s="451"/>
      <c r="J74" s="451"/>
      <c r="K74" s="452"/>
      <c r="L74" s="453"/>
      <c r="M74" s="454" t="s">
        <v>690</v>
      </c>
      <c r="N74" s="455"/>
      <c r="O74" s="455"/>
      <c r="P74" s="452"/>
      <c r="Q74" s="453"/>
      <c r="R74" s="453"/>
      <c r="S74" s="453"/>
      <c r="T74" s="453"/>
      <c r="U74" s="451" t="s">
        <v>691</v>
      </c>
      <c r="V74" s="456"/>
      <c r="W74" s="456"/>
      <c r="X74" s="456"/>
      <c r="Y74" s="457"/>
      <c r="Z74" s="453"/>
      <c r="AA74" s="453"/>
      <c r="AB74" s="453"/>
      <c r="AC74" s="5"/>
      <c r="AD74" s="5"/>
    </row>
    <row r="75" spans="1:30" ht="19.5" hidden="1" customHeight="1" x14ac:dyDescent="0.25">
      <c r="A75" s="5"/>
      <c r="B75" s="1024" t="s">
        <v>856</v>
      </c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5"/>
      <c r="N75" s="1025"/>
      <c r="O75" s="1025"/>
      <c r="P75" s="1025"/>
      <c r="Q75" s="1025"/>
      <c r="R75" s="1025"/>
      <c r="S75" s="1025"/>
      <c r="T75" s="1025"/>
      <c r="U75" s="1025"/>
      <c r="V75" s="1025"/>
      <c r="W75" s="1025"/>
      <c r="X75" s="1025"/>
      <c r="Y75" s="1025"/>
      <c r="Z75" s="1025"/>
      <c r="AA75" s="1025"/>
      <c r="AB75" s="1026"/>
      <c r="AC75" s="5"/>
      <c r="AD75" s="5"/>
    </row>
    <row r="76" spans="1:30" ht="60" hidden="1" customHeight="1" x14ac:dyDescent="0.25">
      <c r="A76" s="5"/>
      <c r="B76" s="441" t="s">
        <v>692</v>
      </c>
      <c r="C76" s="441"/>
      <c r="D76" s="441"/>
      <c r="E76" s="441"/>
      <c r="F76" s="442"/>
      <c r="G76" s="442"/>
      <c r="H76" s="442"/>
      <c r="I76" s="442"/>
      <c r="J76" s="442"/>
      <c r="K76" s="442"/>
      <c r="L76" s="442"/>
      <c r="M76" s="442"/>
      <c r="N76" s="442"/>
      <c r="O76" s="443" t="s">
        <v>693</v>
      </c>
      <c r="P76" s="444"/>
      <c r="Q76" s="444"/>
      <c r="R76" s="444"/>
      <c r="S76" s="442"/>
      <c r="T76" s="445"/>
      <c r="U76" s="445"/>
      <c r="V76" s="445"/>
      <c r="W76" s="445"/>
      <c r="X76" s="445"/>
      <c r="Y76" s="445"/>
      <c r="Z76" s="445"/>
      <c r="AA76" s="445"/>
      <c r="AB76" s="445"/>
      <c r="AC76" s="5"/>
      <c r="AD76" s="5"/>
    </row>
    <row r="77" spans="1:30" ht="60" hidden="1" customHeight="1" x14ac:dyDescent="0.25">
      <c r="A77" s="5"/>
      <c r="B77" s="441" t="s">
        <v>694</v>
      </c>
      <c r="C77" s="441"/>
      <c r="D77" s="441"/>
      <c r="E77" s="441"/>
      <c r="F77" s="442"/>
      <c r="G77" s="442"/>
      <c r="H77" s="442"/>
      <c r="I77" s="442"/>
      <c r="J77" s="442"/>
      <c r="K77" s="442"/>
      <c r="L77" s="442"/>
      <c r="M77" s="442"/>
      <c r="N77" s="442"/>
      <c r="O77" s="443" t="s">
        <v>695</v>
      </c>
      <c r="P77" s="444"/>
      <c r="Q77" s="444"/>
      <c r="R77" s="444"/>
      <c r="S77" s="442"/>
      <c r="T77" s="445"/>
      <c r="U77" s="445"/>
      <c r="V77" s="445"/>
      <c r="W77" s="445"/>
      <c r="X77" s="445"/>
      <c r="Y77" s="445"/>
      <c r="Z77" s="445"/>
      <c r="AA77" s="445"/>
      <c r="AB77" s="445"/>
      <c r="AC77" s="5"/>
      <c r="AD77" s="5"/>
    </row>
    <row r="78" spans="1:30" ht="15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" hidden="1" customHeight="1" x14ac:dyDescent="0.25">
      <c r="A79" s="5"/>
      <c r="B79" s="49" t="s">
        <v>518</v>
      </c>
      <c r="C79" s="50"/>
      <c r="D79" s="50"/>
      <c r="E79" s="50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"/>
      <c r="W79" s="5"/>
      <c r="X79" s="5"/>
      <c r="Y79" s="5"/>
      <c r="Z79" s="5"/>
      <c r="AA79" s="5"/>
      <c r="AB79" s="5"/>
      <c r="AC79" s="5"/>
      <c r="AD79" s="5"/>
    </row>
    <row r="80" spans="1:30" ht="24.75" hidden="1" customHeight="1" x14ac:dyDescent="0.25">
      <c r="A80" s="5"/>
      <c r="B80" s="385" t="s">
        <v>217</v>
      </c>
      <c r="C80" s="385"/>
      <c r="D80" s="52">
        <v>0</v>
      </c>
      <c r="E80" s="386" t="s">
        <v>519</v>
      </c>
      <c r="F80" s="387"/>
      <c r="G80" s="388" t="s">
        <v>520</v>
      </c>
      <c r="H80" s="389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"/>
      <c r="W80" s="5"/>
      <c r="X80" s="5"/>
      <c r="Y80" s="5"/>
      <c r="Z80" s="5"/>
      <c r="AA80" s="5"/>
      <c r="AB80" s="5"/>
      <c r="AC80" s="5"/>
      <c r="AD80" s="5"/>
    </row>
    <row r="81" spans="1:30" ht="29.25" hidden="1" customHeight="1" x14ac:dyDescent="0.25">
      <c r="A81" s="5"/>
      <c r="B81" s="53" t="s">
        <v>521</v>
      </c>
      <c r="C81" s="379" t="s">
        <v>522</v>
      </c>
      <c r="D81" s="379"/>
      <c r="E81" s="379"/>
      <c r="F81" s="379" t="s">
        <v>523</v>
      </c>
      <c r="G81" s="379"/>
      <c r="H81" s="379" t="s">
        <v>483</v>
      </c>
      <c r="I81" s="379"/>
      <c r="J81" s="379"/>
      <c r="K81" s="379"/>
      <c r="L81" s="379" t="s">
        <v>524</v>
      </c>
      <c r="M81" s="379"/>
      <c r="N81" s="379"/>
      <c r="O81" s="379" t="s">
        <v>525</v>
      </c>
      <c r="P81" s="379"/>
      <c r="Q81" s="379"/>
      <c r="R81" s="379" t="s">
        <v>526</v>
      </c>
      <c r="S81" s="379"/>
      <c r="T81" s="379"/>
      <c r="U81" s="379"/>
      <c r="V81" s="379" t="s">
        <v>527</v>
      </c>
      <c r="W81" s="379"/>
      <c r="X81" s="379"/>
      <c r="Y81" s="379"/>
      <c r="Z81" s="380" t="s">
        <v>528</v>
      </c>
      <c r="AA81" s="380"/>
      <c r="AB81" s="380"/>
      <c r="AC81" s="5"/>
      <c r="AD81" s="5"/>
    </row>
    <row r="82" spans="1:30" ht="27.75" hidden="1" customHeight="1" x14ac:dyDescent="0.25">
      <c r="A82" s="5"/>
      <c r="B82" s="53"/>
      <c r="C82" s="269"/>
      <c r="D82" s="269"/>
      <c r="E82" s="269"/>
      <c r="F82" s="270"/>
      <c r="G82" s="270"/>
      <c r="H82" s="269"/>
      <c r="I82" s="269"/>
      <c r="J82" s="269"/>
      <c r="K82" s="269"/>
      <c r="L82" s="269"/>
      <c r="M82" s="269"/>
      <c r="N82" s="269"/>
      <c r="O82" s="271"/>
      <c r="P82" s="271"/>
      <c r="Q82" s="271"/>
      <c r="R82" s="272">
        <v>0</v>
      </c>
      <c r="S82" s="272"/>
      <c r="T82" s="272"/>
      <c r="U82" s="272"/>
      <c r="V82" s="269"/>
      <c r="W82" s="269"/>
      <c r="X82" s="269"/>
      <c r="Y82" s="269"/>
      <c r="Z82" s="269" t="s">
        <v>129</v>
      </c>
      <c r="AA82" s="269"/>
      <c r="AB82" s="269"/>
      <c r="AC82" s="5"/>
      <c r="AD82" s="5"/>
    </row>
    <row r="83" spans="1:30" ht="24.75" hidden="1" customHeight="1" x14ac:dyDescent="0.25">
      <c r="A83" s="5"/>
      <c r="B83" s="259" t="s">
        <v>162</v>
      </c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1"/>
      <c r="R83" s="262">
        <f>SUM(R81:U82)</f>
        <v>0</v>
      </c>
      <c r="S83" s="263"/>
      <c r="T83" s="263"/>
      <c r="U83" s="264"/>
      <c r="V83" s="265"/>
      <c r="W83" s="265"/>
      <c r="X83" s="265"/>
      <c r="Y83" s="265"/>
      <c r="Z83" s="265"/>
      <c r="AA83" s="265"/>
      <c r="AB83" s="265"/>
      <c r="AC83" s="5"/>
      <c r="AD83" s="5"/>
    </row>
    <row r="84" spans="1:30" ht="15" hidden="1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28.5" customHeight="1" x14ac:dyDescent="0.25">
      <c r="A85" s="5"/>
      <c r="B85" s="360" t="s">
        <v>206</v>
      </c>
      <c r="C85" s="361"/>
      <c r="D85" s="361"/>
      <c r="E85" s="361"/>
      <c r="F85" s="361"/>
      <c r="G85" s="361"/>
      <c r="H85" s="361"/>
      <c r="I85" s="361"/>
      <c r="J85" s="361"/>
      <c r="K85" s="361"/>
      <c r="L85" s="361"/>
      <c r="M85" s="361"/>
      <c r="N85" s="361"/>
      <c r="O85" s="361"/>
      <c r="P85" s="361"/>
      <c r="Q85" s="361"/>
      <c r="R85" s="361"/>
      <c r="S85" s="361"/>
      <c r="T85" s="362"/>
      <c r="U85" s="363" t="s">
        <v>681</v>
      </c>
      <c r="V85" s="364"/>
      <c r="W85" s="364"/>
      <c r="X85" s="364"/>
      <c r="Y85" s="364"/>
      <c r="Z85" s="364"/>
      <c r="AA85" s="364"/>
      <c r="AB85" s="365"/>
      <c r="AC85" s="5"/>
      <c r="AD85" s="5"/>
    </row>
    <row r="86" spans="1:30" ht="75.95" customHeight="1" x14ac:dyDescent="0.25">
      <c r="A86" s="5"/>
      <c r="B86" s="366" t="s">
        <v>682</v>
      </c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8"/>
      <c r="AC86" s="5"/>
      <c r="AD86" s="5"/>
    </row>
    <row r="87" spans="1:30" ht="18.95" customHeight="1" x14ac:dyDescent="0.25">
      <c r="A87" s="5"/>
      <c r="B87" s="44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5"/>
      <c r="AD87" s="5"/>
    </row>
    <row r="88" spans="1:30" ht="29.25" hidden="1" customHeight="1" x14ac:dyDescent="0.25">
      <c r="A88" s="5"/>
      <c r="B88" s="369" t="s">
        <v>463</v>
      </c>
      <c r="C88" s="370"/>
      <c r="D88" s="370"/>
      <c r="E88" s="370"/>
      <c r="F88" s="370"/>
      <c r="G88" s="370"/>
      <c r="H88" s="370"/>
      <c r="I88" s="37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1"/>
      <c r="AC88" s="5"/>
      <c r="AD88" s="5"/>
    </row>
    <row r="89" spans="1:30" ht="33.950000000000003" hidden="1" customHeight="1" x14ac:dyDescent="0.25">
      <c r="A89" s="5"/>
      <c r="B89" s="372" t="s">
        <v>683</v>
      </c>
      <c r="C89" s="373"/>
      <c r="D89" s="373"/>
      <c r="E89" s="373"/>
      <c r="F89" s="373"/>
      <c r="G89" s="373"/>
      <c r="H89" s="373"/>
      <c r="I89" s="373"/>
      <c r="J89" s="373"/>
      <c r="K89" s="373"/>
      <c r="L89" s="373"/>
      <c r="M89" s="373"/>
      <c r="N89" s="373"/>
      <c r="O89" s="373"/>
      <c r="P89" s="373"/>
      <c r="Q89" s="373"/>
      <c r="R89" s="373"/>
      <c r="S89" s="373"/>
      <c r="T89" s="373"/>
      <c r="U89" s="373"/>
      <c r="V89" s="373"/>
      <c r="W89" s="373"/>
      <c r="X89" s="373"/>
      <c r="Y89" s="373"/>
      <c r="Z89" s="373"/>
      <c r="AA89" s="373"/>
      <c r="AB89" s="374"/>
      <c r="AC89" s="5"/>
      <c r="AD89" s="5"/>
    </row>
    <row r="90" spans="1:30" ht="29.25" hidden="1" customHeight="1" x14ac:dyDescent="0.25">
      <c r="A90" s="5"/>
      <c r="B90" s="360" t="s">
        <v>464</v>
      </c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61"/>
      <c r="P90" s="361"/>
      <c r="Q90" s="361"/>
      <c r="R90" s="361"/>
      <c r="S90" s="361"/>
      <c r="T90" s="361"/>
      <c r="U90" s="361"/>
      <c r="V90" s="361"/>
      <c r="W90" s="361"/>
      <c r="X90" s="361"/>
      <c r="Y90" s="361"/>
      <c r="Z90" s="361"/>
      <c r="AA90" s="375" t="s">
        <v>129</v>
      </c>
      <c r="AB90" s="375"/>
      <c r="AC90" s="5"/>
      <c r="AD90" s="5"/>
    </row>
    <row r="91" spans="1:30" hidden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x14ac:dyDescent="0.25">
      <c r="A92" s="266" t="s">
        <v>210</v>
      </c>
      <c r="B92" s="266"/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5"/>
    </row>
    <row r="93" spans="1:30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27" customHeight="1" x14ac:dyDescent="0.25">
      <c r="A94" s="5"/>
      <c r="B94" s="5"/>
      <c r="C94" s="5"/>
      <c r="D94" s="5"/>
      <c r="E94" s="5"/>
      <c r="F94" s="5"/>
      <c r="G94" s="5"/>
      <c r="H94" s="267" t="s">
        <v>211</v>
      </c>
      <c r="I94" s="267"/>
      <c r="J94" s="267"/>
      <c r="K94" s="267"/>
      <c r="L94" s="267"/>
      <c r="M94" s="267"/>
      <c r="N94" s="267"/>
      <c r="O94" s="267"/>
      <c r="P94" s="267"/>
      <c r="Q94" s="267"/>
      <c r="R94" s="267" t="s">
        <v>217</v>
      </c>
      <c r="S94" s="268"/>
      <c r="T94" s="36">
        <v>0</v>
      </c>
      <c r="U94" s="10" t="s">
        <v>218</v>
      </c>
      <c r="V94" s="10" t="s">
        <v>219</v>
      </c>
      <c r="W94" s="5"/>
      <c r="X94" s="5"/>
      <c r="Y94" s="5"/>
      <c r="Z94" s="5"/>
      <c r="AA94" s="5"/>
      <c r="AB94" s="5"/>
      <c r="AC94" s="5"/>
      <c r="AD94" s="5"/>
    </row>
    <row r="95" spans="1:30" ht="27" hidden="1" customHeight="1" x14ac:dyDescent="0.25">
      <c r="A95" s="5"/>
      <c r="B95" s="5"/>
      <c r="C95" s="5"/>
      <c r="D95" s="5"/>
      <c r="E95" s="5"/>
      <c r="F95" s="5"/>
      <c r="G95" s="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6"/>
      <c r="U95" s="356"/>
      <c r="V95" s="356"/>
      <c r="W95" s="5"/>
      <c r="X95" s="5"/>
      <c r="Y95" s="5"/>
      <c r="Z95" s="5"/>
      <c r="AA95" s="5"/>
      <c r="AB95" s="5"/>
      <c r="AC95" s="5"/>
      <c r="AD95" s="5"/>
    </row>
    <row r="96" spans="1:30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hidden="1" x14ac:dyDescent="0.25">
      <c r="A97" s="266" t="s">
        <v>220</v>
      </c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5"/>
    </row>
    <row r="98" spans="1:30" hidden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26.25" hidden="1" customHeight="1" x14ac:dyDescent="0.25">
      <c r="A99" s="5"/>
      <c r="B99" s="376" t="s">
        <v>519</v>
      </c>
      <c r="C99" s="377"/>
      <c r="D99" s="378"/>
      <c r="E99" s="376" t="s">
        <v>520</v>
      </c>
      <c r="F99" s="377"/>
      <c r="G99" s="37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84.75" hidden="1" customHeight="1" x14ac:dyDescent="0.25">
      <c r="A100" s="5"/>
      <c r="B100" s="357" t="s">
        <v>212</v>
      </c>
      <c r="C100" s="357"/>
      <c r="D100" s="357"/>
      <c r="E100" s="358"/>
      <c r="F100" s="358"/>
      <c r="G100" s="358"/>
      <c r="H100" s="358"/>
      <c r="I100" s="358"/>
      <c r="J100" s="359" t="s">
        <v>213</v>
      </c>
      <c r="K100" s="359"/>
      <c r="L100" s="359"/>
      <c r="M100" s="359"/>
      <c r="N100" s="359"/>
      <c r="O100" s="359"/>
      <c r="P100" s="359"/>
      <c r="Q100" s="358" t="s">
        <v>214</v>
      </c>
      <c r="R100" s="358"/>
      <c r="S100" s="358"/>
      <c r="T100" s="358"/>
      <c r="U100" s="358" t="s">
        <v>215</v>
      </c>
      <c r="V100" s="358"/>
      <c r="W100" s="358"/>
      <c r="X100" s="358" t="s">
        <v>216</v>
      </c>
      <c r="Y100" s="358"/>
      <c r="Z100" s="358"/>
      <c r="AA100" s="358"/>
      <c r="AB100" s="358"/>
      <c r="AC100" s="11">
        <v>0</v>
      </c>
      <c r="AD100" s="5"/>
    </row>
    <row r="101" spans="1:30" ht="30.75" hidden="1" customHeight="1" x14ac:dyDescent="0.25">
      <c r="A101" s="5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3"/>
      <c r="R101" s="353"/>
      <c r="S101" s="353"/>
      <c r="T101" s="353"/>
      <c r="U101" s="353"/>
      <c r="V101" s="353"/>
      <c r="W101" s="353"/>
      <c r="X101" s="354"/>
      <c r="Y101" s="354"/>
      <c r="Z101" s="354"/>
      <c r="AA101" s="354"/>
      <c r="AB101" s="354"/>
      <c r="AD101" s="5"/>
    </row>
    <row r="102" spans="1:30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hidden="1" x14ac:dyDescent="0.25">
      <c r="A103" s="266" t="s">
        <v>298</v>
      </c>
      <c r="B103" s="266"/>
      <c r="C103" s="266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5"/>
    </row>
    <row r="104" spans="1:30" ht="15.75" hidden="1" thickBo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21" hidden="1" x14ac:dyDescent="0.35">
      <c r="A105" s="5"/>
      <c r="B105" s="344" t="s">
        <v>299</v>
      </c>
      <c r="C105" s="345"/>
      <c r="D105" s="34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  <c r="AB105" s="346"/>
      <c r="AC105" s="5"/>
      <c r="AD105" s="5"/>
    </row>
    <row r="106" spans="1:30" ht="28.5" hidden="1" customHeight="1" x14ac:dyDescent="0.25">
      <c r="A106" s="5"/>
      <c r="B106" s="347" t="s">
        <v>300</v>
      </c>
      <c r="C106" s="348"/>
      <c r="D106" s="348"/>
      <c r="E106" s="348"/>
      <c r="F106" s="348"/>
      <c r="G106" s="348"/>
      <c r="H106" s="348"/>
      <c r="I106" s="348"/>
      <c r="J106" s="349" t="s">
        <v>301</v>
      </c>
      <c r="K106" s="349"/>
      <c r="L106" s="348" t="s">
        <v>351</v>
      </c>
      <c r="M106" s="348"/>
      <c r="N106" s="348"/>
      <c r="O106" s="26"/>
      <c r="P106" s="348" t="s">
        <v>300</v>
      </c>
      <c r="Q106" s="348"/>
      <c r="R106" s="348"/>
      <c r="S106" s="348"/>
      <c r="T106" s="348"/>
      <c r="U106" s="348"/>
      <c r="V106" s="348"/>
      <c r="W106" s="348"/>
      <c r="X106" s="349" t="s">
        <v>301</v>
      </c>
      <c r="Y106" s="349"/>
      <c r="Z106" s="350" t="s">
        <v>351</v>
      </c>
      <c r="AA106" s="348"/>
      <c r="AB106" s="351"/>
      <c r="AC106" s="5"/>
      <c r="AD106" s="5"/>
    </row>
    <row r="107" spans="1:30" ht="28.5" hidden="1" customHeight="1" x14ac:dyDescent="0.25">
      <c r="A107" s="5"/>
      <c r="B107" s="304" t="s">
        <v>302</v>
      </c>
      <c r="C107" s="275"/>
      <c r="D107" s="275"/>
      <c r="E107" s="275"/>
      <c r="F107" s="275"/>
      <c r="G107" s="275"/>
      <c r="H107" s="275"/>
      <c r="I107" s="275"/>
      <c r="J107" s="334"/>
      <c r="K107" s="335"/>
      <c r="L107" s="335"/>
      <c r="M107" s="335"/>
      <c r="N107" s="336"/>
      <c r="O107" s="26"/>
      <c r="P107" s="316" t="s">
        <v>321</v>
      </c>
      <c r="Q107" s="316"/>
      <c r="R107" s="316"/>
      <c r="S107" s="316"/>
      <c r="T107" s="316"/>
      <c r="U107" s="316"/>
      <c r="V107" s="316"/>
      <c r="W107" s="316"/>
      <c r="X107" s="322"/>
      <c r="Y107" s="323"/>
      <c r="Z107" s="323"/>
      <c r="AA107" s="323"/>
      <c r="AB107" s="337"/>
      <c r="AC107" s="5"/>
      <c r="AD107" s="5"/>
    </row>
    <row r="108" spans="1:30" ht="28.5" hidden="1" customHeight="1" x14ac:dyDescent="0.25">
      <c r="A108" s="5"/>
      <c r="B108" s="320" t="s">
        <v>303</v>
      </c>
      <c r="C108" s="321"/>
      <c r="D108" s="321"/>
      <c r="E108" s="321"/>
      <c r="F108" s="321"/>
      <c r="G108" s="321"/>
      <c r="H108" s="321"/>
      <c r="I108" s="321"/>
      <c r="J108" s="322"/>
      <c r="K108" s="323"/>
      <c r="L108" s="323"/>
      <c r="M108" s="323"/>
      <c r="N108" s="324"/>
      <c r="O108" s="26"/>
      <c r="P108" s="321" t="s">
        <v>333</v>
      </c>
      <c r="Q108" s="321"/>
      <c r="R108" s="321"/>
      <c r="S108" s="321"/>
      <c r="T108" s="321"/>
      <c r="U108" s="321"/>
      <c r="V108" s="321"/>
      <c r="W108" s="321"/>
      <c r="X108" s="275">
        <v>1300</v>
      </c>
      <c r="Y108" s="275"/>
      <c r="Z108" s="338"/>
      <c r="AA108" s="339"/>
      <c r="AB108" s="340"/>
      <c r="AC108" s="5"/>
      <c r="AD108" s="5"/>
    </row>
    <row r="109" spans="1:30" ht="28.5" hidden="1" customHeight="1" x14ac:dyDescent="0.25">
      <c r="A109" s="5"/>
      <c r="B109" s="332" t="s">
        <v>304</v>
      </c>
      <c r="C109" s="333"/>
      <c r="D109" s="333"/>
      <c r="E109" s="333"/>
      <c r="F109" s="333"/>
      <c r="G109" s="333"/>
      <c r="H109" s="333"/>
      <c r="I109" s="333"/>
      <c r="J109" s="275">
        <v>1110</v>
      </c>
      <c r="K109" s="275"/>
      <c r="L109" s="319"/>
      <c r="M109" s="319"/>
      <c r="N109" s="319"/>
      <c r="O109" s="26"/>
      <c r="P109" s="321"/>
      <c r="Q109" s="321"/>
      <c r="R109" s="321"/>
      <c r="S109" s="321"/>
      <c r="T109" s="321"/>
      <c r="U109" s="321"/>
      <c r="V109" s="321"/>
      <c r="W109" s="321"/>
      <c r="X109" s="275"/>
      <c r="Y109" s="275"/>
      <c r="Z109" s="341"/>
      <c r="AA109" s="342"/>
      <c r="AB109" s="343"/>
      <c r="AC109" s="5"/>
      <c r="AD109" s="5"/>
    </row>
    <row r="110" spans="1:30" ht="28.5" hidden="1" customHeight="1" x14ac:dyDescent="0.25">
      <c r="A110" s="5"/>
      <c r="B110" s="332" t="s">
        <v>305</v>
      </c>
      <c r="C110" s="333"/>
      <c r="D110" s="333"/>
      <c r="E110" s="333"/>
      <c r="F110" s="333"/>
      <c r="G110" s="333"/>
      <c r="H110" s="333"/>
      <c r="I110" s="333"/>
      <c r="J110" s="275">
        <v>1120</v>
      </c>
      <c r="K110" s="275"/>
      <c r="L110" s="319"/>
      <c r="M110" s="319"/>
      <c r="N110" s="319"/>
      <c r="O110" s="26"/>
      <c r="P110" s="321" t="s">
        <v>322</v>
      </c>
      <c r="Q110" s="321"/>
      <c r="R110" s="321"/>
      <c r="S110" s="321"/>
      <c r="T110" s="321"/>
      <c r="U110" s="321"/>
      <c r="V110" s="321"/>
      <c r="W110" s="321"/>
      <c r="X110" s="325"/>
      <c r="Y110" s="326"/>
      <c r="Z110" s="326"/>
      <c r="AA110" s="326"/>
      <c r="AB110" s="331"/>
      <c r="AC110" s="5"/>
      <c r="AD110" s="5"/>
    </row>
    <row r="111" spans="1:30" ht="28.5" hidden="1" customHeight="1" x14ac:dyDescent="0.25">
      <c r="A111" s="5"/>
      <c r="B111" s="332" t="s">
        <v>306</v>
      </c>
      <c r="C111" s="333"/>
      <c r="D111" s="333"/>
      <c r="E111" s="333"/>
      <c r="F111" s="333"/>
      <c r="G111" s="333"/>
      <c r="H111" s="333"/>
      <c r="I111" s="333"/>
      <c r="J111" s="275">
        <v>1150</v>
      </c>
      <c r="K111" s="275"/>
      <c r="L111" s="319"/>
      <c r="M111" s="319"/>
      <c r="N111" s="319"/>
      <c r="O111" s="26"/>
      <c r="P111" s="274" t="s">
        <v>323</v>
      </c>
      <c r="Q111" s="274"/>
      <c r="R111" s="274"/>
      <c r="S111" s="274"/>
      <c r="T111" s="274"/>
      <c r="U111" s="274"/>
      <c r="V111" s="274"/>
      <c r="W111" s="274"/>
      <c r="X111" s="275">
        <v>1410</v>
      </c>
      <c r="Y111" s="275"/>
      <c r="Z111" s="309"/>
      <c r="AA111" s="309"/>
      <c r="AB111" s="310"/>
      <c r="AC111" s="5"/>
      <c r="AD111" s="5"/>
    </row>
    <row r="112" spans="1:30" ht="28.5" hidden="1" customHeight="1" x14ac:dyDescent="0.25">
      <c r="A112" s="5"/>
      <c r="B112" s="329" t="s">
        <v>307</v>
      </c>
      <c r="C112" s="330"/>
      <c r="D112" s="330"/>
      <c r="E112" s="330"/>
      <c r="F112" s="330"/>
      <c r="G112" s="330"/>
      <c r="H112" s="330"/>
      <c r="I112" s="330"/>
      <c r="J112" s="275">
        <v>1160</v>
      </c>
      <c r="K112" s="275"/>
      <c r="L112" s="319"/>
      <c r="M112" s="319"/>
      <c r="N112" s="319"/>
      <c r="O112" s="26"/>
      <c r="P112" s="274" t="s">
        <v>324</v>
      </c>
      <c r="Q112" s="274"/>
      <c r="R112" s="274"/>
      <c r="S112" s="274"/>
      <c r="T112" s="274"/>
      <c r="U112" s="274"/>
      <c r="V112" s="274"/>
      <c r="W112" s="274"/>
      <c r="X112" s="275">
        <v>1420</v>
      </c>
      <c r="Y112" s="275"/>
      <c r="Z112" s="309"/>
      <c r="AA112" s="309"/>
      <c r="AB112" s="310"/>
      <c r="AC112" s="5"/>
      <c r="AD112" s="5"/>
    </row>
    <row r="113" spans="1:30" ht="28.5" hidden="1" customHeight="1" x14ac:dyDescent="0.25">
      <c r="A113" s="5"/>
      <c r="B113" s="329" t="s">
        <v>308</v>
      </c>
      <c r="C113" s="330"/>
      <c r="D113" s="330"/>
      <c r="E113" s="330"/>
      <c r="F113" s="330"/>
      <c r="G113" s="330"/>
      <c r="H113" s="330"/>
      <c r="I113" s="330"/>
      <c r="J113" s="275">
        <v>1170</v>
      </c>
      <c r="K113" s="275"/>
      <c r="L113" s="319"/>
      <c r="M113" s="319"/>
      <c r="N113" s="319"/>
      <c r="O113" s="26"/>
      <c r="P113" s="274" t="s">
        <v>325</v>
      </c>
      <c r="Q113" s="274"/>
      <c r="R113" s="274"/>
      <c r="S113" s="274"/>
      <c r="T113" s="274"/>
      <c r="U113" s="274"/>
      <c r="V113" s="274"/>
      <c r="W113" s="274"/>
      <c r="X113" s="275">
        <v>1430</v>
      </c>
      <c r="Y113" s="275"/>
      <c r="Z113" s="309"/>
      <c r="AA113" s="309"/>
      <c r="AB113" s="310"/>
      <c r="AC113" s="5"/>
      <c r="AD113" s="5"/>
    </row>
    <row r="114" spans="1:30" ht="28.5" hidden="1" customHeight="1" x14ac:dyDescent="0.25">
      <c r="A114" s="5"/>
      <c r="B114" s="273" t="s">
        <v>309</v>
      </c>
      <c r="C114" s="274"/>
      <c r="D114" s="274"/>
      <c r="E114" s="274"/>
      <c r="F114" s="274"/>
      <c r="G114" s="274"/>
      <c r="H114" s="274"/>
      <c r="I114" s="274"/>
      <c r="J114" s="275">
        <v>1180</v>
      </c>
      <c r="K114" s="275"/>
      <c r="L114" s="319"/>
      <c r="M114" s="319"/>
      <c r="N114" s="319"/>
      <c r="O114" s="26"/>
      <c r="P114" s="274" t="s">
        <v>326</v>
      </c>
      <c r="Q114" s="274"/>
      <c r="R114" s="274"/>
      <c r="S114" s="274"/>
      <c r="T114" s="274"/>
      <c r="U114" s="274"/>
      <c r="V114" s="274"/>
      <c r="W114" s="274"/>
      <c r="X114" s="275">
        <v>1435</v>
      </c>
      <c r="Y114" s="275"/>
      <c r="Z114" s="309"/>
      <c r="AA114" s="309"/>
      <c r="AB114" s="310"/>
      <c r="AC114" s="5"/>
      <c r="AD114" s="5"/>
    </row>
    <row r="115" spans="1:30" ht="28.5" hidden="1" customHeight="1" x14ac:dyDescent="0.25">
      <c r="A115" s="5"/>
      <c r="B115" s="273" t="s">
        <v>310</v>
      </c>
      <c r="C115" s="274"/>
      <c r="D115" s="274"/>
      <c r="E115" s="274"/>
      <c r="F115" s="274"/>
      <c r="G115" s="274"/>
      <c r="H115" s="274"/>
      <c r="I115" s="274"/>
      <c r="J115" s="275">
        <v>1185</v>
      </c>
      <c r="K115" s="275"/>
      <c r="L115" s="319"/>
      <c r="M115" s="319"/>
      <c r="N115" s="319"/>
      <c r="O115" s="26"/>
      <c r="P115" s="274" t="s">
        <v>327</v>
      </c>
      <c r="Q115" s="274"/>
      <c r="R115" s="274"/>
      <c r="S115" s="274"/>
      <c r="T115" s="274"/>
      <c r="U115" s="274"/>
      <c r="V115" s="274"/>
      <c r="W115" s="274"/>
      <c r="X115" s="275">
        <v>1450</v>
      </c>
      <c r="Y115" s="275"/>
      <c r="Z115" s="309"/>
      <c r="AA115" s="309"/>
      <c r="AB115" s="310"/>
      <c r="AC115" s="5"/>
      <c r="AD115" s="5"/>
    </row>
    <row r="116" spans="1:30" ht="28.5" hidden="1" customHeight="1" x14ac:dyDescent="0.25">
      <c r="A116" s="5"/>
      <c r="B116" s="273" t="s">
        <v>311</v>
      </c>
      <c r="C116" s="274"/>
      <c r="D116" s="274"/>
      <c r="E116" s="274"/>
      <c r="F116" s="274"/>
      <c r="G116" s="274"/>
      <c r="H116" s="274"/>
      <c r="I116" s="274"/>
      <c r="J116" s="275">
        <v>1190</v>
      </c>
      <c r="K116" s="275"/>
      <c r="L116" s="319"/>
      <c r="M116" s="319"/>
      <c r="N116" s="319"/>
      <c r="O116" s="26"/>
      <c r="P116" s="316" t="s">
        <v>328</v>
      </c>
      <c r="Q116" s="316"/>
      <c r="R116" s="316"/>
      <c r="S116" s="316"/>
      <c r="T116" s="316"/>
      <c r="U116" s="316"/>
      <c r="V116" s="316"/>
      <c r="W116" s="316"/>
      <c r="X116" s="275">
        <v>1400</v>
      </c>
      <c r="Y116" s="275"/>
      <c r="Z116" s="317">
        <f>SUM(Z111:AB115)</f>
        <v>0</v>
      </c>
      <c r="AA116" s="317"/>
      <c r="AB116" s="318"/>
      <c r="AC116" s="5"/>
      <c r="AD116" s="5"/>
    </row>
    <row r="117" spans="1:30" ht="28.5" hidden="1" customHeight="1" x14ac:dyDescent="0.25">
      <c r="A117" s="5"/>
      <c r="B117" s="315" t="s">
        <v>312</v>
      </c>
      <c r="C117" s="316"/>
      <c r="D117" s="316"/>
      <c r="E117" s="316"/>
      <c r="F117" s="316"/>
      <c r="G117" s="316"/>
      <c r="H117" s="316"/>
      <c r="I117" s="316"/>
      <c r="J117" s="275">
        <v>1100</v>
      </c>
      <c r="K117" s="275"/>
      <c r="L117" s="317">
        <f>SUM(L109:N116)</f>
        <v>0</v>
      </c>
      <c r="M117" s="317"/>
      <c r="N117" s="317"/>
      <c r="O117" s="26"/>
      <c r="P117" s="316"/>
      <c r="Q117" s="316"/>
      <c r="R117" s="316"/>
      <c r="S117" s="316"/>
      <c r="T117" s="316"/>
      <c r="U117" s="316"/>
      <c r="V117" s="316"/>
      <c r="W117" s="316"/>
      <c r="X117" s="275"/>
      <c r="Y117" s="275"/>
      <c r="Z117" s="317"/>
      <c r="AA117" s="317"/>
      <c r="AB117" s="318"/>
      <c r="AC117" s="5"/>
      <c r="AD117" s="5"/>
    </row>
    <row r="118" spans="1:30" ht="28.5" hidden="1" customHeight="1" x14ac:dyDescent="0.25">
      <c r="A118" s="5"/>
      <c r="B118" s="320" t="s">
        <v>313</v>
      </c>
      <c r="C118" s="321"/>
      <c r="D118" s="321"/>
      <c r="E118" s="321"/>
      <c r="F118" s="321"/>
      <c r="G118" s="321"/>
      <c r="H118" s="321"/>
      <c r="I118" s="321"/>
      <c r="J118" s="322"/>
      <c r="K118" s="323"/>
      <c r="L118" s="323"/>
      <c r="M118" s="323"/>
      <c r="N118" s="324"/>
      <c r="O118" s="26"/>
      <c r="P118" s="321" t="s">
        <v>329</v>
      </c>
      <c r="Q118" s="321"/>
      <c r="R118" s="321"/>
      <c r="S118" s="321"/>
      <c r="T118" s="321"/>
      <c r="U118" s="321"/>
      <c r="V118" s="321"/>
      <c r="W118" s="321"/>
      <c r="X118" s="325"/>
      <c r="Y118" s="326"/>
      <c r="Z118" s="327"/>
      <c r="AA118" s="327"/>
      <c r="AB118" s="328"/>
      <c r="AC118" s="5"/>
      <c r="AD118" s="5"/>
    </row>
    <row r="119" spans="1:30" ht="28.5" hidden="1" customHeight="1" x14ac:dyDescent="0.25">
      <c r="A119" s="5"/>
      <c r="B119" s="273" t="s">
        <v>314</v>
      </c>
      <c r="C119" s="274"/>
      <c r="D119" s="274"/>
      <c r="E119" s="274"/>
      <c r="F119" s="274"/>
      <c r="G119" s="274"/>
      <c r="H119" s="274"/>
      <c r="I119" s="274"/>
      <c r="J119" s="275">
        <v>1210</v>
      </c>
      <c r="K119" s="275"/>
      <c r="L119" s="319"/>
      <c r="M119" s="319"/>
      <c r="N119" s="319"/>
      <c r="O119" s="26"/>
      <c r="P119" s="274" t="s">
        <v>323</v>
      </c>
      <c r="Q119" s="274"/>
      <c r="R119" s="274"/>
      <c r="S119" s="274"/>
      <c r="T119" s="274"/>
      <c r="U119" s="274"/>
      <c r="V119" s="274"/>
      <c r="W119" s="274"/>
      <c r="X119" s="275">
        <v>1510</v>
      </c>
      <c r="Y119" s="275"/>
      <c r="Z119" s="309"/>
      <c r="AA119" s="309"/>
      <c r="AB119" s="310"/>
      <c r="AC119" s="5"/>
      <c r="AD119" s="5"/>
    </row>
    <row r="120" spans="1:30" ht="28.5" hidden="1" customHeight="1" x14ac:dyDescent="0.25">
      <c r="A120" s="5"/>
      <c r="B120" s="273" t="s">
        <v>315</v>
      </c>
      <c r="C120" s="274"/>
      <c r="D120" s="274"/>
      <c r="E120" s="274"/>
      <c r="F120" s="274"/>
      <c r="G120" s="274"/>
      <c r="H120" s="274"/>
      <c r="I120" s="274"/>
      <c r="J120" s="275">
        <v>1220</v>
      </c>
      <c r="K120" s="275"/>
      <c r="L120" s="319"/>
      <c r="M120" s="319"/>
      <c r="N120" s="319"/>
      <c r="O120" s="26"/>
      <c r="P120" s="274" t="s">
        <v>330</v>
      </c>
      <c r="Q120" s="274"/>
      <c r="R120" s="274"/>
      <c r="S120" s="274"/>
      <c r="T120" s="274"/>
      <c r="U120" s="274"/>
      <c r="V120" s="274"/>
      <c r="W120" s="274"/>
      <c r="X120" s="275">
        <v>1520</v>
      </c>
      <c r="Y120" s="275"/>
      <c r="Z120" s="309"/>
      <c r="AA120" s="309"/>
      <c r="AB120" s="310"/>
      <c r="AC120" s="5"/>
      <c r="AD120" s="5"/>
    </row>
    <row r="121" spans="1:30" ht="28.5" hidden="1" customHeight="1" x14ac:dyDescent="0.25">
      <c r="A121" s="5"/>
      <c r="B121" s="273" t="s">
        <v>316</v>
      </c>
      <c r="C121" s="274"/>
      <c r="D121" s="274"/>
      <c r="E121" s="274"/>
      <c r="F121" s="274"/>
      <c r="G121" s="274"/>
      <c r="H121" s="274"/>
      <c r="I121" s="274"/>
      <c r="J121" s="275">
        <v>1230</v>
      </c>
      <c r="K121" s="275"/>
      <c r="L121" s="319"/>
      <c r="M121" s="319"/>
      <c r="N121" s="319"/>
      <c r="O121" s="26"/>
      <c r="P121" s="274" t="s">
        <v>331</v>
      </c>
      <c r="Q121" s="274"/>
      <c r="R121" s="274"/>
      <c r="S121" s="274"/>
      <c r="T121" s="274"/>
      <c r="U121" s="274"/>
      <c r="V121" s="274"/>
      <c r="W121" s="274"/>
      <c r="X121" s="275">
        <v>1530</v>
      </c>
      <c r="Y121" s="275"/>
      <c r="Z121" s="309"/>
      <c r="AA121" s="309"/>
      <c r="AB121" s="310"/>
      <c r="AC121" s="5"/>
      <c r="AD121" s="5"/>
    </row>
    <row r="122" spans="1:30" ht="28.5" hidden="1" customHeight="1" x14ac:dyDescent="0.25">
      <c r="A122" s="5"/>
      <c r="B122" s="273" t="s">
        <v>317</v>
      </c>
      <c r="C122" s="274"/>
      <c r="D122" s="274"/>
      <c r="E122" s="274"/>
      <c r="F122" s="274"/>
      <c r="G122" s="274"/>
      <c r="H122" s="274"/>
      <c r="I122" s="274"/>
      <c r="J122" s="275">
        <v>1240</v>
      </c>
      <c r="K122" s="275"/>
      <c r="L122" s="319"/>
      <c r="M122" s="319"/>
      <c r="N122" s="319"/>
      <c r="O122" s="26"/>
      <c r="P122" s="274" t="s">
        <v>325</v>
      </c>
      <c r="Q122" s="274"/>
      <c r="R122" s="274"/>
      <c r="S122" s="274"/>
      <c r="T122" s="274"/>
      <c r="U122" s="274"/>
      <c r="V122" s="274"/>
      <c r="W122" s="274"/>
      <c r="X122" s="275">
        <v>1540</v>
      </c>
      <c r="Y122" s="275"/>
      <c r="Z122" s="309"/>
      <c r="AA122" s="309"/>
      <c r="AB122" s="310"/>
      <c r="AC122" s="5"/>
      <c r="AD122" s="5"/>
    </row>
    <row r="123" spans="1:30" ht="28.5" hidden="1" customHeight="1" x14ac:dyDescent="0.25">
      <c r="A123" s="5"/>
      <c r="B123" s="273" t="s">
        <v>318</v>
      </c>
      <c r="C123" s="274"/>
      <c r="D123" s="274"/>
      <c r="E123" s="274"/>
      <c r="F123" s="274"/>
      <c r="G123" s="274"/>
      <c r="H123" s="274"/>
      <c r="I123" s="274"/>
      <c r="J123" s="275">
        <v>1250</v>
      </c>
      <c r="K123" s="275"/>
      <c r="L123" s="319"/>
      <c r="M123" s="319"/>
      <c r="N123" s="319"/>
      <c r="O123" s="26"/>
      <c r="P123" s="274" t="s">
        <v>326</v>
      </c>
      <c r="Q123" s="274"/>
      <c r="R123" s="274"/>
      <c r="S123" s="274"/>
      <c r="T123" s="274"/>
      <c r="U123" s="274"/>
      <c r="V123" s="274"/>
      <c r="W123" s="274"/>
      <c r="X123" s="275">
        <v>1545</v>
      </c>
      <c r="Y123" s="275"/>
      <c r="Z123" s="309"/>
      <c r="AA123" s="309"/>
      <c r="AB123" s="310"/>
      <c r="AC123" s="5"/>
      <c r="AD123" s="5"/>
    </row>
    <row r="124" spans="1:30" ht="28.5" hidden="1" customHeight="1" x14ac:dyDescent="0.25">
      <c r="A124" s="5"/>
      <c r="B124" s="273" t="s">
        <v>319</v>
      </c>
      <c r="C124" s="274"/>
      <c r="D124" s="274"/>
      <c r="E124" s="274"/>
      <c r="F124" s="274"/>
      <c r="G124" s="274"/>
      <c r="H124" s="274"/>
      <c r="I124" s="274"/>
      <c r="J124" s="275">
        <v>1260</v>
      </c>
      <c r="K124" s="275"/>
      <c r="L124" s="319"/>
      <c r="M124" s="319"/>
      <c r="N124" s="319"/>
      <c r="O124" s="26"/>
      <c r="P124" s="274" t="s">
        <v>327</v>
      </c>
      <c r="Q124" s="274"/>
      <c r="R124" s="274"/>
      <c r="S124" s="274"/>
      <c r="T124" s="274"/>
      <c r="U124" s="274"/>
      <c r="V124" s="274"/>
      <c r="W124" s="274"/>
      <c r="X124" s="275">
        <v>1550</v>
      </c>
      <c r="Y124" s="275"/>
      <c r="Z124" s="309"/>
      <c r="AA124" s="309"/>
      <c r="AB124" s="310"/>
      <c r="AC124" s="5"/>
      <c r="AD124" s="5"/>
    </row>
    <row r="125" spans="1:30" ht="28.5" hidden="1" customHeight="1" x14ac:dyDescent="0.25">
      <c r="A125" s="5"/>
      <c r="B125" s="315" t="s">
        <v>320</v>
      </c>
      <c r="C125" s="316"/>
      <c r="D125" s="316"/>
      <c r="E125" s="316"/>
      <c r="F125" s="316"/>
      <c r="G125" s="316"/>
      <c r="H125" s="316"/>
      <c r="I125" s="316"/>
      <c r="J125" s="275">
        <v>1200</v>
      </c>
      <c r="K125" s="275"/>
      <c r="L125" s="317">
        <f>SUM(L119:N124)</f>
        <v>0</v>
      </c>
      <c r="M125" s="317"/>
      <c r="N125" s="317"/>
      <c r="O125" s="26"/>
      <c r="P125" s="316" t="s">
        <v>332</v>
      </c>
      <c r="Q125" s="316"/>
      <c r="R125" s="316"/>
      <c r="S125" s="316"/>
      <c r="T125" s="316"/>
      <c r="U125" s="316"/>
      <c r="V125" s="316"/>
      <c r="W125" s="316"/>
      <c r="X125" s="275">
        <v>1500</v>
      </c>
      <c r="Y125" s="275"/>
      <c r="Z125" s="317">
        <f>SUM(Z119:AB124)</f>
        <v>0</v>
      </c>
      <c r="AA125" s="317"/>
      <c r="AB125" s="318"/>
      <c r="AC125" s="5"/>
      <c r="AD125" s="5"/>
    </row>
    <row r="126" spans="1:30" ht="28.5" hidden="1" customHeight="1" thickBot="1" x14ac:dyDescent="0.3">
      <c r="A126" s="5"/>
      <c r="B126" s="311" t="s">
        <v>299</v>
      </c>
      <c r="C126" s="312"/>
      <c r="D126" s="312"/>
      <c r="E126" s="312"/>
      <c r="F126" s="312"/>
      <c r="G126" s="312"/>
      <c r="H126" s="312"/>
      <c r="I126" s="312"/>
      <c r="J126" s="293">
        <v>1600</v>
      </c>
      <c r="K126" s="293"/>
      <c r="L126" s="313">
        <f>L125+L117</f>
        <v>0</v>
      </c>
      <c r="M126" s="313"/>
      <c r="N126" s="313"/>
      <c r="O126" s="32"/>
      <c r="P126" s="312" t="s">
        <v>299</v>
      </c>
      <c r="Q126" s="312"/>
      <c r="R126" s="312"/>
      <c r="S126" s="312"/>
      <c r="T126" s="312"/>
      <c r="U126" s="312"/>
      <c r="V126" s="312"/>
      <c r="W126" s="312"/>
      <c r="X126" s="293">
        <v>1700</v>
      </c>
      <c r="Y126" s="293"/>
      <c r="Z126" s="313">
        <f>Z125+Z116+Z108</f>
        <v>0</v>
      </c>
      <c r="AA126" s="313"/>
      <c r="AB126" s="314"/>
      <c r="AC126" s="5"/>
      <c r="AD126" s="5"/>
    </row>
    <row r="127" spans="1:30" ht="15.75" hidden="1" thickBo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21" hidden="1" x14ac:dyDescent="0.25">
      <c r="A128" s="5"/>
      <c r="B128" s="301" t="s">
        <v>352</v>
      </c>
      <c r="C128" s="302"/>
      <c r="D128" s="302"/>
      <c r="E128" s="302"/>
      <c r="F128" s="302"/>
      <c r="G128" s="302"/>
      <c r="H128" s="302"/>
      <c r="I128" s="302"/>
      <c r="J128" s="302"/>
      <c r="K128" s="302"/>
      <c r="L128" s="302"/>
      <c r="M128" s="302"/>
      <c r="N128" s="302"/>
      <c r="O128" s="30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28.5" hidden="1" customHeight="1" x14ac:dyDescent="0.25">
      <c r="A129" s="5"/>
      <c r="B129" s="304" t="s">
        <v>300</v>
      </c>
      <c r="C129" s="275"/>
      <c r="D129" s="275"/>
      <c r="E129" s="275"/>
      <c r="F129" s="275"/>
      <c r="G129" s="275"/>
      <c r="H129" s="275"/>
      <c r="I129" s="275"/>
      <c r="J129" s="305" t="s">
        <v>334</v>
      </c>
      <c r="K129" s="305"/>
      <c r="L129" s="306" t="s">
        <v>351</v>
      </c>
      <c r="M129" s="307"/>
      <c r="N129" s="307"/>
      <c r="O129" s="308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28.5" hidden="1" customHeight="1" x14ac:dyDescent="0.25">
      <c r="A130" s="5"/>
      <c r="B130" s="273" t="s">
        <v>335</v>
      </c>
      <c r="C130" s="274"/>
      <c r="D130" s="274"/>
      <c r="E130" s="274"/>
      <c r="F130" s="274"/>
      <c r="G130" s="274"/>
      <c r="H130" s="274"/>
      <c r="I130" s="274"/>
      <c r="J130" s="275">
        <v>2110</v>
      </c>
      <c r="K130" s="275"/>
      <c r="L130" s="309"/>
      <c r="M130" s="309"/>
      <c r="N130" s="309"/>
      <c r="O130" s="310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28.5" hidden="1" customHeight="1" x14ac:dyDescent="0.25">
      <c r="A131" s="5"/>
      <c r="B131" s="273" t="s">
        <v>336</v>
      </c>
      <c r="C131" s="274"/>
      <c r="D131" s="274"/>
      <c r="E131" s="274"/>
      <c r="F131" s="274"/>
      <c r="G131" s="274"/>
      <c r="H131" s="274"/>
      <c r="I131" s="274"/>
      <c r="J131" s="275">
        <v>2120</v>
      </c>
      <c r="K131" s="275"/>
      <c r="L131" s="276"/>
      <c r="M131" s="277"/>
      <c r="N131" s="277"/>
      <c r="O131" s="278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28.5" hidden="1" customHeight="1" x14ac:dyDescent="0.25">
      <c r="A132" s="5"/>
      <c r="B132" s="273" t="s">
        <v>337</v>
      </c>
      <c r="C132" s="274"/>
      <c r="D132" s="274"/>
      <c r="E132" s="274"/>
      <c r="F132" s="274"/>
      <c r="G132" s="274"/>
      <c r="H132" s="274"/>
      <c r="I132" s="274"/>
      <c r="J132" s="275">
        <v>2100</v>
      </c>
      <c r="K132" s="275"/>
      <c r="L132" s="279">
        <f>L130-L131</f>
        <v>0</v>
      </c>
      <c r="M132" s="280"/>
      <c r="N132" s="280"/>
      <c r="O132" s="281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28.5" hidden="1" customHeight="1" x14ac:dyDescent="0.25">
      <c r="A133" s="5"/>
      <c r="B133" s="273" t="s">
        <v>338</v>
      </c>
      <c r="C133" s="274"/>
      <c r="D133" s="274"/>
      <c r="E133" s="274"/>
      <c r="F133" s="274"/>
      <c r="G133" s="274"/>
      <c r="H133" s="274"/>
      <c r="I133" s="274"/>
      <c r="J133" s="275">
        <v>2210</v>
      </c>
      <c r="K133" s="275"/>
      <c r="L133" s="276"/>
      <c r="M133" s="277"/>
      <c r="N133" s="277"/>
      <c r="O133" s="278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28.5" hidden="1" customHeight="1" x14ac:dyDescent="0.25">
      <c r="A134" s="5"/>
      <c r="B134" s="273" t="s">
        <v>339</v>
      </c>
      <c r="C134" s="274"/>
      <c r="D134" s="274"/>
      <c r="E134" s="274"/>
      <c r="F134" s="274"/>
      <c r="G134" s="274"/>
      <c r="H134" s="274"/>
      <c r="I134" s="274"/>
      <c r="J134" s="275">
        <v>2220</v>
      </c>
      <c r="K134" s="275"/>
      <c r="L134" s="276"/>
      <c r="M134" s="277"/>
      <c r="N134" s="277"/>
      <c r="O134" s="278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28.5" hidden="1" customHeight="1" x14ac:dyDescent="0.25">
      <c r="A135" s="5"/>
      <c r="B135" s="273" t="s">
        <v>340</v>
      </c>
      <c r="C135" s="274"/>
      <c r="D135" s="274"/>
      <c r="E135" s="274"/>
      <c r="F135" s="274"/>
      <c r="G135" s="274"/>
      <c r="H135" s="274"/>
      <c r="I135" s="274"/>
      <c r="J135" s="275">
        <v>2200</v>
      </c>
      <c r="K135" s="275"/>
      <c r="L135" s="279">
        <f>OPIUPole2100-OPIUPole2210-OPIUPole2220</f>
        <v>0</v>
      </c>
      <c r="M135" s="280"/>
      <c r="N135" s="280"/>
      <c r="O135" s="281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28.5" hidden="1" customHeight="1" x14ac:dyDescent="0.25">
      <c r="A136" s="5"/>
      <c r="B136" s="273" t="s">
        <v>341</v>
      </c>
      <c r="C136" s="274"/>
      <c r="D136" s="274"/>
      <c r="E136" s="274"/>
      <c r="F136" s="274"/>
      <c r="G136" s="274"/>
      <c r="H136" s="274"/>
      <c r="I136" s="274"/>
      <c r="J136" s="275">
        <v>2310</v>
      </c>
      <c r="K136" s="275"/>
      <c r="L136" s="276"/>
      <c r="M136" s="277"/>
      <c r="N136" s="277"/>
      <c r="O136" s="278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28.5" hidden="1" customHeight="1" x14ac:dyDescent="0.25">
      <c r="A137" s="5"/>
      <c r="B137" s="273" t="s">
        <v>342</v>
      </c>
      <c r="C137" s="274"/>
      <c r="D137" s="274"/>
      <c r="E137" s="274"/>
      <c r="F137" s="274"/>
      <c r="G137" s="274"/>
      <c r="H137" s="274"/>
      <c r="I137" s="274"/>
      <c r="J137" s="275">
        <v>2320</v>
      </c>
      <c r="K137" s="275"/>
      <c r="L137" s="276"/>
      <c r="M137" s="277"/>
      <c r="N137" s="277"/>
      <c r="O137" s="278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28.5" hidden="1" customHeight="1" x14ac:dyDescent="0.25">
      <c r="A138" s="5"/>
      <c r="B138" s="273" t="s">
        <v>343</v>
      </c>
      <c r="C138" s="274"/>
      <c r="D138" s="274"/>
      <c r="E138" s="274"/>
      <c r="F138" s="274"/>
      <c r="G138" s="274"/>
      <c r="H138" s="274"/>
      <c r="I138" s="274"/>
      <c r="J138" s="275">
        <v>2330</v>
      </c>
      <c r="K138" s="275"/>
      <c r="L138" s="276"/>
      <c r="M138" s="277"/>
      <c r="N138" s="277"/>
      <c r="O138" s="278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28.5" hidden="1" customHeight="1" x14ac:dyDescent="0.25">
      <c r="A139" s="5"/>
      <c r="B139" s="273" t="s">
        <v>344</v>
      </c>
      <c r="C139" s="274"/>
      <c r="D139" s="274"/>
      <c r="E139" s="274"/>
      <c r="F139" s="274"/>
      <c r="G139" s="274"/>
      <c r="H139" s="274"/>
      <c r="I139" s="274"/>
      <c r="J139" s="275">
        <v>2340</v>
      </c>
      <c r="K139" s="275"/>
      <c r="L139" s="276"/>
      <c r="M139" s="277"/>
      <c r="N139" s="277"/>
      <c r="O139" s="278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28.5" hidden="1" customHeight="1" x14ac:dyDescent="0.25">
      <c r="A140" s="5"/>
      <c r="B140" s="273" t="s">
        <v>345</v>
      </c>
      <c r="C140" s="274"/>
      <c r="D140" s="274"/>
      <c r="E140" s="274"/>
      <c r="F140" s="274"/>
      <c r="G140" s="274"/>
      <c r="H140" s="274"/>
      <c r="I140" s="274"/>
      <c r="J140" s="275">
        <v>2350</v>
      </c>
      <c r="K140" s="275"/>
      <c r="L140" s="276"/>
      <c r="M140" s="277"/>
      <c r="N140" s="277"/>
      <c r="O140" s="278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28.5" hidden="1" customHeight="1" x14ac:dyDescent="0.25">
      <c r="A141" s="5"/>
      <c r="B141" s="273" t="s">
        <v>346</v>
      </c>
      <c r="C141" s="274"/>
      <c r="D141" s="274"/>
      <c r="E141" s="274"/>
      <c r="F141" s="274"/>
      <c r="G141" s="274"/>
      <c r="H141" s="274"/>
      <c r="I141" s="274"/>
      <c r="J141" s="275">
        <v>2300</v>
      </c>
      <c r="K141" s="275"/>
      <c r="L141" s="279">
        <f>OPIUPole2200+OPIUPole2310+OPIUPole2320-OPIUPole2330+OPIUPole2340-OPIUPole2350</f>
        <v>0</v>
      </c>
      <c r="M141" s="280"/>
      <c r="N141" s="280"/>
      <c r="O141" s="281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28.5" hidden="1" customHeight="1" x14ac:dyDescent="0.25">
      <c r="A142" s="5"/>
      <c r="B142" s="273" t="s">
        <v>347</v>
      </c>
      <c r="C142" s="274"/>
      <c r="D142" s="274"/>
      <c r="E142" s="274"/>
      <c r="F142" s="274"/>
      <c r="G142" s="274"/>
      <c r="H142" s="274"/>
      <c r="I142" s="274"/>
      <c r="J142" s="275">
        <v>2410</v>
      </c>
      <c r="K142" s="275"/>
      <c r="L142" s="276"/>
      <c r="M142" s="277"/>
      <c r="N142" s="277"/>
      <c r="O142" s="278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28.5" hidden="1" customHeight="1" x14ac:dyDescent="0.25">
      <c r="A143" s="5"/>
      <c r="B143" s="273" t="s">
        <v>348</v>
      </c>
      <c r="C143" s="274"/>
      <c r="D143" s="274"/>
      <c r="E143" s="274"/>
      <c r="F143" s="274"/>
      <c r="G143" s="274"/>
      <c r="H143" s="274"/>
      <c r="I143" s="274"/>
      <c r="J143" s="275">
        <v>2430</v>
      </c>
      <c r="K143" s="275"/>
      <c r="L143" s="276"/>
      <c r="M143" s="277"/>
      <c r="N143" s="277"/>
      <c r="O143" s="278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28.5" hidden="1" customHeight="1" x14ac:dyDescent="0.25">
      <c r="A144" s="5"/>
      <c r="B144" s="273" t="s">
        <v>349</v>
      </c>
      <c r="C144" s="274"/>
      <c r="D144" s="274"/>
      <c r="E144" s="274"/>
      <c r="F144" s="274"/>
      <c r="G144" s="274"/>
      <c r="H144" s="274"/>
      <c r="I144" s="274"/>
      <c r="J144" s="275">
        <v>2450</v>
      </c>
      <c r="K144" s="275"/>
      <c r="L144" s="276"/>
      <c r="M144" s="277"/>
      <c r="N144" s="277"/>
      <c r="O144" s="278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28.5" hidden="1" customHeight="1" x14ac:dyDescent="0.25">
      <c r="A145" s="5"/>
      <c r="B145" s="273" t="s">
        <v>58</v>
      </c>
      <c r="C145" s="274"/>
      <c r="D145" s="274"/>
      <c r="E145" s="274"/>
      <c r="F145" s="274"/>
      <c r="G145" s="274"/>
      <c r="H145" s="274"/>
      <c r="I145" s="274"/>
      <c r="J145" s="275">
        <v>2460</v>
      </c>
      <c r="K145" s="275"/>
      <c r="L145" s="276"/>
      <c r="M145" s="277"/>
      <c r="N145" s="277"/>
      <c r="O145" s="278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28.5" hidden="1" customHeight="1" thickBot="1" x14ac:dyDescent="0.3">
      <c r="A146" s="5"/>
      <c r="B146" s="291" t="s">
        <v>350</v>
      </c>
      <c r="C146" s="292"/>
      <c r="D146" s="292"/>
      <c r="E146" s="292"/>
      <c r="F146" s="292"/>
      <c r="G146" s="292"/>
      <c r="H146" s="292"/>
      <c r="I146" s="292"/>
      <c r="J146" s="293">
        <v>2400</v>
      </c>
      <c r="K146" s="293"/>
      <c r="L146" s="294">
        <f>OPIUPole2300-OPIUPole2410-OPIUPole2430-OPIUPole2450-OPIUPole2460</f>
        <v>0</v>
      </c>
      <c r="M146" s="295"/>
      <c r="N146" s="295"/>
      <c r="O146" s="296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idden="1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x14ac:dyDescent="0.25">
      <c r="A149" s="266" t="s">
        <v>465</v>
      </c>
      <c r="B149" s="26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5"/>
    </row>
    <row r="150" spans="1:30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30.75" customHeight="1" x14ac:dyDescent="0.25">
      <c r="A151" s="5"/>
      <c r="B151" s="268" t="s">
        <v>466</v>
      </c>
      <c r="C151" s="297"/>
      <c r="D151" s="297"/>
      <c r="E151" s="297"/>
      <c r="F151" s="298"/>
      <c r="G151" s="299"/>
      <c r="H151" s="299"/>
      <c r="I151" s="299"/>
      <c r="J151" s="299"/>
      <c r="K151" s="299"/>
      <c r="L151" s="299"/>
      <c r="M151" s="300"/>
      <c r="O151" s="267" t="s">
        <v>21</v>
      </c>
      <c r="P151" s="267"/>
      <c r="Q151" s="267"/>
      <c r="R151" s="267"/>
      <c r="S151" s="298"/>
      <c r="T151" s="299"/>
      <c r="U151" s="300"/>
      <c r="W151" s="5"/>
      <c r="X151" s="5"/>
      <c r="Y151" s="5"/>
      <c r="Z151" s="5"/>
      <c r="AA151" s="5"/>
      <c r="AB151" s="5"/>
      <c r="AC151" s="5"/>
      <c r="AD151" s="5"/>
    </row>
    <row r="152" spans="1:30" x14ac:dyDescent="0.25">
      <c r="A152" s="5"/>
      <c r="K152" s="5"/>
      <c r="L152" s="5"/>
      <c r="M152" s="5"/>
      <c r="N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8.75" x14ac:dyDescent="0.3">
      <c r="B154" s="33" t="s">
        <v>355</v>
      </c>
      <c r="AC154" s="5"/>
      <c r="AD154" s="5"/>
    </row>
    <row r="155" spans="1:30" x14ac:dyDescent="0.25">
      <c r="B155" s="282"/>
      <c r="C155" s="283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4"/>
      <c r="AC155" s="5"/>
      <c r="AD155" s="5"/>
    </row>
    <row r="156" spans="1:30" x14ac:dyDescent="0.25">
      <c r="B156" s="285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7"/>
    </row>
    <row r="157" spans="1:30" x14ac:dyDescent="0.25">
      <c r="B157" s="285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7"/>
    </row>
    <row r="158" spans="1:30" x14ac:dyDescent="0.25">
      <c r="B158" s="285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7"/>
    </row>
    <row r="159" spans="1:30" x14ac:dyDescent="0.25">
      <c r="B159" s="285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7"/>
    </row>
    <row r="160" spans="1:30" x14ac:dyDescent="0.25">
      <c r="B160" s="285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7"/>
    </row>
    <row r="161" spans="2:28" x14ac:dyDescent="0.25">
      <c r="B161" s="285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7"/>
    </row>
    <row r="162" spans="2:28" x14ac:dyDescent="0.25">
      <c r="B162" s="285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7"/>
    </row>
    <row r="163" spans="2:28" x14ac:dyDescent="0.25">
      <c r="B163" s="285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7"/>
    </row>
    <row r="164" spans="2:28" x14ac:dyDescent="0.25">
      <c r="B164" s="288"/>
      <c r="C164" s="289"/>
      <c r="D164" s="289"/>
      <c r="E164" s="289"/>
      <c r="F164" s="289"/>
      <c r="G164" s="289"/>
      <c r="H164" s="289"/>
      <c r="I164" s="289"/>
      <c r="J164" s="289"/>
      <c r="K164" s="289"/>
      <c r="L164" s="289"/>
      <c r="M164" s="289"/>
      <c r="N164" s="289"/>
      <c r="O164" s="289"/>
      <c r="P164" s="289"/>
      <c r="Q164" s="289"/>
      <c r="R164" s="289"/>
      <c r="S164" s="289"/>
      <c r="T164" s="289"/>
      <c r="U164" s="289"/>
      <c r="V164" s="289"/>
      <c r="W164" s="289"/>
      <c r="X164" s="289"/>
      <c r="Y164" s="289"/>
      <c r="Z164" s="289"/>
      <c r="AA164" s="289"/>
      <c r="AB164" s="290"/>
    </row>
  </sheetData>
  <dataConsolidate/>
  <customSheetViews>
    <customSheetView guid="{8169A5F9-2FF2-4913-BAC0-DD9E91CF18C7}" scale="80" hiddenRows="1" state="veryHidden" topLeftCell="A89">
      <selection activeCell="O51" sqref="O51:S52"/>
      <pageMargins left="0.7" right="0.7" top="0.75" bottom="0.75" header="0.3" footer="0.3"/>
      <pageSetup paperSize="9" orientation="portrait" verticalDpi="0" r:id="rId1"/>
    </customSheetView>
  </customSheetViews>
  <mergeCells count="459">
    <mergeCell ref="B69:AB69"/>
    <mergeCell ref="B75:AB75"/>
    <mergeCell ref="B77:E77"/>
    <mergeCell ref="F77:N77"/>
    <mergeCell ref="O77:R77"/>
    <mergeCell ref="S77:AB77"/>
    <mergeCell ref="S71:U71"/>
    <mergeCell ref="S70:U70"/>
    <mergeCell ref="M70:R70"/>
    <mergeCell ref="M71:R71"/>
    <mergeCell ref="B74:E74"/>
    <mergeCell ref="F74:G74"/>
    <mergeCell ref="H74:J74"/>
    <mergeCell ref="K74:L74"/>
    <mergeCell ref="M74:O74"/>
    <mergeCell ref="P74:T74"/>
    <mergeCell ref="U74:X74"/>
    <mergeCell ref="Y74:AB74"/>
    <mergeCell ref="B76:E76"/>
    <mergeCell ref="F76:N76"/>
    <mergeCell ref="O76:R76"/>
    <mergeCell ref="S76:AB76"/>
    <mergeCell ref="B70:H71"/>
    <mergeCell ref="Y71:AB71"/>
    <mergeCell ref="V71:X71"/>
    <mergeCell ref="A14:AC14"/>
    <mergeCell ref="B16:F16"/>
    <mergeCell ref="B17:F17"/>
    <mergeCell ref="U16:X16"/>
    <mergeCell ref="U17:X17"/>
    <mergeCell ref="Y16:AB16"/>
    <mergeCell ref="Y17:AB17"/>
    <mergeCell ref="A9:AC9"/>
    <mergeCell ref="B11:H11"/>
    <mergeCell ref="B12:H12"/>
    <mergeCell ref="I11:M11"/>
    <mergeCell ref="I12:M12"/>
    <mergeCell ref="G16:J16"/>
    <mergeCell ref="G17:J17"/>
    <mergeCell ref="K16:M16"/>
    <mergeCell ref="K17:M17"/>
    <mergeCell ref="Q16:T16"/>
    <mergeCell ref="Q17:T17"/>
    <mergeCell ref="N16:P16"/>
    <mergeCell ref="N17:P17"/>
    <mergeCell ref="O11:S11"/>
    <mergeCell ref="O12:S12"/>
    <mergeCell ref="U11:Y11"/>
    <mergeCell ref="U12:Y12"/>
    <mergeCell ref="A2:AC2"/>
    <mergeCell ref="B4:H4"/>
    <mergeCell ref="V4:AB4"/>
    <mergeCell ref="B6:D6"/>
    <mergeCell ref="B7:D7"/>
    <mergeCell ref="E6:H6"/>
    <mergeCell ref="E7:H7"/>
    <mergeCell ref="I6:L6"/>
    <mergeCell ref="I7:L7"/>
    <mergeCell ref="M6:P6"/>
    <mergeCell ref="M7:P7"/>
    <mergeCell ref="Q6:S6"/>
    <mergeCell ref="Q7:S7"/>
    <mergeCell ref="T6:X6"/>
    <mergeCell ref="T7:X7"/>
    <mergeCell ref="Y6:AB6"/>
    <mergeCell ref="Y7:AB7"/>
    <mergeCell ref="A19:AC19"/>
    <mergeCell ref="B21:E22"/>
    <mergeCell ref="F21:H22"/>
    <mergeCell ref="I21:K22"/>
    <mergeCell ref="L21:M22"/>
    <mergeCell ref="N21:O22"/>
    <mergeCell ref="P21:Q22"/>
    <mergeCell ref="R21:S22"/>
    <mergeCell ref="T21:W22"/>
    <mergeCell ref="X21:AB22"/>
    <mergeCell ref="R23:S24"/>
    <mergeCell ref="T23:W24"/>
    <mergeCell ref="X23:AB24"/>
    <mergeCell ref="B25:E26"/>
    <mergeCell ref="F25:H26"/>
    <mergeCell ref="I25:K26"/>
    <mergeCell ref="L25:M26"/>
    <mergeCell ref="N25:O26"/>
    <mergeCell ref="P25:Q26"/>
    <mergeCell ref="R25:S26"/>
    <mergeCell ref="B23:E24"/>
    <mergeCell ref="F23:H24"/>
    <mergeCell ref="I23:K24"/>
    <mergeCell ref="L23:M24"/>
    <mergeCell ref="N23:O24"/>
    <mergeCell ref="P23:Q24"/>
    <mergeCell ref="T25:W26"/>
    <mergeCell ref="X25:AB26"/>
    <mergeCell ref="B27:E28"/>
    <mergeCell ref="F27:H28"/>
    <mergeCell ref="I27:K28"/>
    <mergeCell ref="L27:M28"/>
    <mergeCell ref="N27:O28"/>
    <mergeCell ref="P27:Q28"/>
    <mergeCell ref="R27:S28"/>
    <mergeCell ref="T27:W28"/>
    <mergeCell ref="X27:AB28"/>
    <mergeCell ref="B29:E30"/>
    <mergeCell ref="F29:H30"/>
    <mergeCell ref="I29:K30"/>
    <mergeCell ref="L29:M30"/>
    <mergeCell ref="N29:O30"/>
    <mergeCell ref="P29:Q30"/>
    <mergeCell ref="R29:S30"/>
    <mergeCell ref="T29:W30"/>
    <mergeCell ref="X29:AB30"/>
    <mergeCell ref="R31:S32"/>
    <mergeCell ref="T31:W32"/>
    <mergeCell ref="X31:AB32"/>
    <mergeCell ref="A34:AC34"/>
    <mergeCell ref="B36:E37"/>
    <mergeCell ref="F36:H37"/>
    <mergeCell ref="I36:K37"/>
    <mergeCell ref="L36:M37"/>
    <mergeCell ref="N36:O37"/>
    <mergeCell ref="P36:Q37"/>
    <mergeCell ref="B31:E32"/>
    <mergeCell ref="F31:H32"/>
    <mergeCell ref="I31:K32"/>
    <mergeCell ref="L31:M32"/>
    <mergeCell ref="N31:O32"/>
    <mergeCell ref="P31:Q32"/>
    <mergeCell ref="R36:S37"/>
    <mergeCell ref="T36:W37"/>
    <mergeCell ref="X36:AB37"/>
    <mergeCell ref="B38:E39"/>
    <mergeCell ref="F38:H39"/>
    <mergeCell ref="I38:K39"/>
    <mergeCell ref="L38:M39"/>
    <mergeCell ref="N38:O39"/>
    <mergeCell ref="P38:Q39"/>
    <mergeCell ref="R38:S39"/>
    <mergeCell ref="T38:W39"/>
    <mergeCell ref="X38:AB39"/>
    <mergeCell ref="B40:E41"/>
    <mergeCell ref="F40:H41"/>
    <mergeCell ref="I40:K41"/>
    <mergeCell ref="L40:M41"/>
    <mergeCell ref="N40:O41"/>
    <mergeCell ref="P40:Q41"/>
    <mergeCell ref="R40:S41"/>
    <mergeCell ref="T40:W41"/>
    <mergeCell ref="X40:AB41"/>
    <mergeCell ref="B42:E43"/>
    <mergeCell ref="F42:H43"/>
    <mergeCell ref="I42:K43"/>
    <mergeCell ref="L42:M43"/>
    <mergeCell ref="N42:O43"/>
    <mergeCell ref="P42:Q43"/>
    <mergeCell ref="R42:S43"/>
    <mergeCell ref="T42:W43"/>
    <mergeCell ref="X42:AB43"/>
    <mergeCell ref="R44:S45"/>
    <mergeCell ref="T44:W45"/>
    <mergeCell ref="X44:AB45"/>
    <mergeCell ref="B46:E47"/>
    <mergeCell ref="F46:H47"/>
    <mergeCell ref="I46:K47"/>
    <mergeCell ref="L46:M47"/>
    <mergeCell ref="N46:O47"/>
    <mergeCell ref="P46:Q47"/>
    <mergeCell ref="R46:S47"/>
    <mergeCell ref="B44:E45"/>
    <mergeCell ref="F44:H45"/>
    <mergeCell ref="I44:K45"/>
    <mergeCell ref="L44:M45"/>
    <mergeCell ref="N44:O45"/>
    <mergeCell ref="P44:Q45"/>
    <mergeCell ref="B56:H56"/>
    <mergeCell ref="I56:R56"/>
    <mergeCell ref="S56:AB56"/>
    <mergeCell ref="B57:H57"/>
    <mergeCell ref="I57:R57"/>
    <mergeCell ref="S57:AB57"/>
    <mergeCell ref="T46:W47"/>
    <mergeCell ref="X46:AB47"/>
    <mergeCell ref="A49:AC49"/>
    <mergeCell ref="O51:S52"/>
    <mergeCell ref="B55:H55"/>
    <mergeCell ref="I55:R55"/>
    <mergeCell ref="S55:AB55"/>
    <mergeCell ref="B60:H60"/>
    <mergeCell ref="I60:R60"/>
    <mergeCell ref="S60:AB60"/>
    <mergeCell ref="B61:H61"/>
    <mergeCell ref="I61:R61"/>
    <mergeCell ref="S61:AB61"/>
    <mergeCell ref="B58:H58"/>
    <mergeCell ref="I58:R58"/>
    <mergeCell ref="S58:AB58"/>
    <mergeCell ref="B59:H59"/>
    <mergeCell ref="I59:R59"/>
    <mergeCell ref="S59:AB59"/>
    <mergeCell ref="R81:U81"/>
    <mergeCell ref="V81:Y81"/>
    <mergeCell ref="Z81:AB81"/>
    <mergeCell ref="Y70:AB70"/>
    <mergeCell ref="B72:E72"/>
    <mergeCell ref="F72:L72"/>
    <mergeCell ref="M72:P72"/>
    <mergeCell ref="Q72:U72"/>
    <mergeCell ref="V72:X72"/>
    <mergeCell ref="Y72:AB72"/>
    <mergeCell ref="B80:C80"/>
    <mergeCell ref="E80:F80"/>
    <mergeCell ref="G80:H80"/>
    <mergeCell ref="V70:X70"/>
    <mergeCell ref="Z73:AB73"/>
    <mergeCell ref="B73:K73"/>
    <mergeCell ref="L73:N73"/>
    <mergeCell ref="P73:Y73"/>
    <mergeCell ref="C81:E81"/>
    <mergeCell ref="F81:G81"/>
    <mergeCell ref="H81:K81"/>
    <mergeCell ref="L81:N81"/>
    <mergeCell ref="O81:Q81"/>
    <mergeCell ref="I70:L71"/>
    <mergeCell ref="H95:V95"/>
    <mergeCell ref="A97:AC97"/>
    <mergeCell ref="B100:I100"/>
    <mergeCell ref="J100:P100"/>
    <mergeCell ref="Q100:T100"/>
    <mergeCell ref="U100:W100"/>
    <mergeCell ref="X100:AB100"/>
    <mergeCell ref="B85:T85"/>
    <mergeCell ref="U85:AB85"/>
    <mergeCell ref="B86:AB86"/>
    <mergeCell ref="B88:AB88"/>
    <mergeCell ref="B89:AB89"/>
    <mergeCell ref="B90:Z90"/>
    <mergeCell ref="AA90:AB90"/>
    <mergeCell ref="B99:D99"/>
    <mergeCell ref="E99:G99"/>
    <mergeCell ref="B105:AB105"/>
    <mergeCell ref="B106:I106"/>
    <mergeCell ref="J106:K106"/>
    <mergeCell ref="L106:N106"/>
    <mergeCell ref="P106:W106"/>
    <mergeCell ref="X106:Y106"/>
    <mergeCell ref="Z106:AB106"/>
    <mergeCell ref="B101:I101"/>
    <mergeCell ref="J101:P101"/>
    <mergeCell ref="Q101:T101"/>
    <mergeCell ref="U101:W101"/>
    <mergeCell ref="X101:AB101"/>
    <mergeCell ref="A103:AC103"/>
    <mergeCell ref="B107:I107"/>
    <mergeCell ref="J107:N107"/>
    <mergeCell ref="P107:W107"/>
    <mergeCell ref="X107:AB107"/>
    <mergeCell ref="B108:I108"/>
    <mergeCell ref="J108:N108"/>
    <mergeCell ref="P108:W109"/>
    <mergeCell ref="X108:Y109"/>
    <mergeCell ref="Z108:AB109"/>
    <mergeCell ref="B109:I109"/>
    <mergeCell ref="X110:AB110"/>
    <mergeCell ref="B111:I111"/>
    <mergeCell ref="J111:K111"/>
    <mergeCell ref="L111:N111"/>
    <mergeCell ref="P111:W111"/>
    <mergeCell ref="X111:Y111"/>
    <mergeCell ref="Z111:AB111"/>
    <mergeCell ref="J109:K109"/>
    <mergeCell ref="L109:N109"/>
    <mergeCell ref="B110:I110"/>
    <mergeCell ref="J110:K110"/>
    <mergeCell ref="L110:N110"/>
    <mergeCell ref="P110:W110"/>
    <mergeCell ref="B113:I113"/>
    <mergeCell ref="J113:K113"/>
    <mergeCell ref="L113:N113"/>
    <mergeCell ref="P113:W113"/>
    <mergeCell ref="X113:Y113"/>
    <mergeCell ref="Z113:AB113"/>
    <mergeCell ref="B112:I112"/>
    <mergeCell ref="J112:K112"/>
    <mergeCell ref="L112:N112"/>
    <mergeCell ref="P112:W112"/>
    <mergeCell ref="X112:Y112"/>
    <mergeCell ref="Z112:AB112"/>
    <mergeCell ref="B115:I115"/>
    <mergeCell ref="J115:K115"/>
    <mergeCell ref="L115:N115"/>
    <mergeCell ref="P115:W115"/>
    <mergeCell ref="X115:Y115"/>
    <mergeCell ref="Z115:AB115"/>
    <mergeCell ref="B114:I114"/>
    <mergeCell ref="J114:K114"/>
    <mergeCell ref="L114:N114"/>
    <mergeCell ref="P114:W114"/>
    <mergeCell ref="X114:Y114"/>
    <mergeCell ref="Z114:AB114"/>
    <mergeCell ref="B116:I116"/>
    <mergeCell ref="J116:K116"/>
    <mergeCell ref="L116:N116"/>
    <mergeCell ref="P116:W117"/>
    <mergeCell ref="X116:Y117"/>
    <mergeCell ref="Z116:AB117"/>
    <mergeCell ref="B117:I117"/>
    <mergeCell ref="J117:K117"/>
    <mergeCell ref="L117:N117"/>
    <mergeCell ref="B120:I120"/>
    <mergeCell ref="J120:K120"/>
    <mergeCell ref="L120:N120"/>
    <mergeCell ref="P120:W120"/>
    <mergeCell ref="X120:Y120"/>
    <mergeCell ref="Z120:AB120"/>
    <mergeCell ref="B118:I118"/>
    <mergeCell ref="J118:N118"/>
    <mergeCell ref="P118:W118"/>
    <mergeCell ref="X118:AB118"/>
    <mergeCell ref="B119:I119"/>
    <mergeCell ref="J119:K119"/>
    <mergeCell ref="L119:N119"/>
    <mergeCell ref="P119:W119"/>
    <mergeCell ref="X119:Y119"/>
    <mergeCell ref="Z119:AB119"/>
    <mergeCell ref="B122:I122"/>
    <mergeCell ref="J122:K122"/>
    <mergeCell ref="L122:N122"/>
    <mergeCell ref="P122:W122"/>
    <mergeCell ref="X122:Y122"/>
    <mergeCell ref="Z122:AB122"/>
    <mergeCell ref="B121:I121"/>
    <mergeCell ref="J121:K121"/>
    <mergeCell ref="L121:N121"/>
    <mergeCell ref="P121:W121"/>
    <mergeCell ref="X121:Y121"/>
    <mergeCell ref="Z121:AB121"/>
    <mergeCell ref="B124:I124"/>
    <mergeCell ref="J124:K124"/>
    <mergeCell ref="L124:N124"/>
    <mergeCell ref="P124:W124"/>
    <mergeCell ref="X124:Y124"/>
    <mergeCell ref="Z124:AB124"/>
    <mergeCell ref="B123:I123"/>
    <mergeCell ref="J123:K123"/>
    <mergeCell ref="L123:N123"/>
    <mergeCell ref="P123:W123"/>
    <mergeCell ref="X123:Y123"/>
    <mergeCell ref="Z123:AB123"/>
    <mergeCell ref="P126:W126"/>
    <mergeCell ref="X126:Y126"/>
    <mergeCell ref="Z126:AB126"/>
    <mergeCell ref="B125:I125"/>
    <mergeCell ref="J125:K125"/>
    <mergeCell ref="L125:N125"/>
    <mergeCell ref="P125:W125"/>
    <mergeCell ref="X125:Y125"/>
    <mergeCell ref="Z125:AB125"/>
    <mergeCell ref="B128:O128"/>
    <mergeCell ref="B129:I129"/>
    <mergeCell ref="J129:K129"/>
    <mergeCell ref="L129:O129"/>
    <mergeCell ref="B130:I130"/>
    <mergeCell ref="J130:K130"/>
    <mergeCell ref="L130:O130"/>
    <mergeCell ref="B126:I126"/>
    <mergeCell ref="J126:K126"/>
    <mergeCell ref="L126:N126"/>
    <mergeCell ref="J133:K133"/>
    <mergeCell ref="L133:O133"/>
    <mergeCell ref="B134:I134"/>
    <mergeCell ref="J134:K134"/>
    <mergeCell ref="L134:O134"/>
    <mergeCell ref="B131:I131"/>
    <mergeCell ref="J131:K131"/>
    <mergeCell ref="L131:O131"/>
    <mergeCell ref="B132:I132"/>
    <mergeCell ref="J132:K132"/>
    <mergeCell ref="L132:O132"/>
    <mergeCell ref="B133:I133"/>
    <mergeCell ref="B155:AB164"/>
    <mergeCell ref="B145:I145"/>
    <mergeCell ref="J145:K145"/>
    <mergeCell ref="L145:O145"/>
    <mergeCell ref="B146:I146"/>
    <mergeCell ref="J146:K146"/>
    <mergeCell ref="L146:O146"/>
    <mergeCell ref="B143:I143"/>
    <mergeCell ref="J143:K143"/>
    <mergeCell ref="L143:O143"/>
    <mergeCell ref="B144:I144"/>
    <mergeCell ref="J144:K144"/>
    <mergeCell ref="L144:O144"/>
    <mergeCell ref="A149:AC149"/>
    <mergeCell ref="B151:E151"/>
    <mergeCell ref="F151:M151"/>
    <mergeCell ref="O151:R151"/>
    <mergeCell ref="S151:U151"/>
    <mergeCell ref="B142:I142"/>
    <mergeCell ref="J142:K142"/>
    <mergeCell ref="L142:O142"/>
    <mergeCell ref="B139:I139"/>
    <mergeCell ref="J139:K139"/>
    <mergeCell ref="L139:O139"/>
    <mergeCell ref="B140:I140"/>
    <mergeCell ref="J140:K140"/>
    <mergeCell ref="L140:O140"/>
    <mergeCell ref="B141:I141"/>
    <mergeCell ref="J141:K141"/>
    <mergeCell ref="L141:O141"/>
    <mergeCell ref="B137:I137"/>
    <mergeCell ref="J137:K137"/>
    <mergeCell ref="L137:O137"/>
    <mergeCell ref="B138:I138"/>
    <mergeCell ref="J138:K138"/>
    <mergeCell ref="L138:O138"/>
    <mergeCell ref="B135:I135"/>
    <mergeCell ref="J135:K135"/>
    <mergeCell ref="L135:O135"/>
    <mergeCell ref="B136:I136"/>
    <mergeCell ref="J136:K136"/>
    <mergeCell ref="L136:O136"/>
    <mergeCell ref="B83:Q83"/>
    <mergeCell ref="R83:U83"/>
    <mergeCell ref="V83:AB83"/>
    <mergeCell ref="A92:AC92"/>
    <mergeCell ref="H94:Q94"/>
    <mergeCell ref="R94:S94"/>
    <mergeCell ref="C82:E82"/>
    <mergeCell ref="F82:G82"/>
    <mergeCell ref="H82:K82"/>
    <mergeCell ref="L82:N82"/>
    <mergeCell ref="O82:Q82"/>
    <mergeCell ref="R82:U82"/>
    <mergeCell ref="V82:Y82"/>
    <mergeCell ref="Z82:AB82"/>
    <mergeCell ref="AA12:AB12"/>
    <mergeCell ref="AA11:AB11"/>
    <mergeCell ref="B62:H62"/>
    <mergeCell ref="I62:R62"/>
    <mergeCell ref="S62:AB62"/>
    <mergeCell ref="B63:H63"/>
    <mergeCell ref="I63:R68"/>
    <mergeCell ref="S63:AB63"/>
    <mergeCell ref="B64:H64"/>
    <mergeCell ref="S64:AB64"/>
    <mergeCell ref="B65:H65"/>
    <mergeCell ref="S65:T65"/>
    <mergeCell ref="B67:H67"/>
    <mergeCell ref="S67:AB67"/>
    <mergeCell ref="B68:H68"/>
    <mergeCell ref="S68:AB68"/>
    <mergeCell ref="U65:V65"/>
    <mergeCell ref="W65:X65"/>
    <mergeCell ref="Y65:AB65"/>
    <mergeCell ref="B66:H66"/>
    <mergeCell ref="S66:T66"/>
    <mergeCell ref="U66:V66"/>
    <mergeCell ref="W66:X66"/>
    <mergeCell ref="Y66:AB66"/>
  </mergeCells>
  <conditionalFormatting sqref="U85:AB85">
    <cfRule type="beginsWith" dxfId="1363" priority="3" operator="beginsWith" text="СООТВЕТСТВУЕТ!">
      <formula>LEFT(U85,LEN("СООТВЕТСТВУЕТ!"))="СООТВЕТСТВУЕТ!"</formula>
    </cfRule>
    <cfRule type="beginsWith" dxfId="1362" priority="4" operator="beginsWith" text="НЕ СООТВЕТСТВУЕТ!">
      <formula>LEFT(U85,LEN("НЕ СООТВЕТСТВУЕТ!"))="НЕ СООТВЕТСТВУЕТ!"</formula>
    </cfRule>
  </conditionalFormatting>
  <conditionalFormatting sqref="AA90:AB90">
    <cfRule type="containsText" dxfId="1361" priority="1" operator="containsText" text="Да">
      <formula>NOT(ISERROR(SEARCH("Да",AA90)))</formula>
    </cfRule>
    <cfRule type="containsText" dxfId="1360" priority="2" operator="containsText" text="Нет">
      <formula>NOT(ISERROR(SEARCH("Нет",AA90)))</formula>
    </cfRule>
  </conditionalFormatting>
  <conditionalFormatting sqref="U11:Y12">
    <cfRule type="expression" dxfId="1359" priority="5" stopIfTrue="1">
      <formula>(IFERROR(SEARCH("менени",$O$12),0)=0)</formula>
    </cfRule>
  </conditionalFormatting>
  <dataValidations count="13">
    <dataValidation type="whole" allowBlank="1" showInputMessage="1" showErrorMessage="1" sqref="S63:AB63">
      <formula1>0</formula1>
      <formula2>100</formula2>
    </dataValidation>
    <dataValidation type="whole" allowBlank="1" showInputMessage="1" showErrorMessage="1" sqref="S62:AB62">
      <formula1>1</formula1>
      <formula2>100000</formula2>
    </dataValidation>
    <dataValidation type="list" allowBlank="1" showInputMessage="1" showErrorMessage="1" sqref="S64:AB64">
      <formula1>"Ежемесячно равными платежами,Индивидуальный"</formula1>
    </dataValidation>
    <dataValidation type="list" allowBlank="1" showInputMessage="1" showErrorMessage="1" sqref="S61:AB61 AA90:AB90 Q101 M73 Z82 U101 L73 N73 Z73:AB73">
      <formula1>"Нет,Да"</formula1>
    </dataValidation>
    <dataValidation type="whole" allowBlank="1" showInputMessage="1" showErrorMessage="1" sqref="S57:AB57">
      <formula1>1</formula1>
      <formula2>120</formula2>
    </dataValidation>
    <dataValidation type="decimal" allowBlank="1" showInputMessage="1" showErrorMessage="1" sqref="S56:AB56 U65:V66">
      <formula1>0</formula1>
      <formula2>1000000000</formula2>
    </dataValidation>
    <dataValidation type="list" allowBlank="1" showInputMessage="1" showErrorMessage="1" sqref="T23:W32 T38:W47">
      <formula1>"Отсрочка,Предоплата,По факту"</formula1>
    </dataValidation>
    <dataValidation type="list" allowBlank="1" showInputMessage="1" showErrorMessage="1" sqref="V82 AA12:AB12 Y7:AB7 K74:L74 G74 F74">
      <formula1>"Да,Нет"</formula1>
    </dataValidation>
    <dataValidation type="list" allowBlank="1" showInputMessage="1" showErrorMessage="1" sqref="I7">
      <formula1>SpisokGOSB</formula1>
    </dataValidation>
    <dataValidation type="list" allowBlank="1" showInputMessage="1" showErrorMessage="1" sqref="M7">
      <formula1>SpisokOSB</formula1>
    </dataValidation>
    <dataValidation type="list" allowBlank="1" showInputMessage="1" showErrorMessage="1" sqref="Q7">
      <formula1>SpisokDO</formula1>
    </dataValidation>
    <dataValidation type="list" allowBlank="1" showInputMessage="1" showErrorMessage="1" sqref="O12:S12">
      <formula1>"Новая заявка,Повторное обращение,Изменение условий,Изменение выданной гарантии,Предварительная верификация"</formula1>
    </dataValidation>
    <dataValidation type="list" allowBlank="1" showInputMessage="1" showErrorMessage="1" sqref="P74:R74 S74 T74">
      <formula1>"В соответствии с Альбомом форм №2433,По форме Принципала"</formula1>
    </dataValidation>
  </dataValidations>
  <pageMargins left="0.7" right="0.7" top="0.75" bottom="0.75" header="0.3" footer="0.3"/>
  <pageSetup paperSize="9" orientation="portrait" verticalDpi="0"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ВыпадающиеСписки!$A$161:$A$168</xm:f>
          </x14:formula1>
          <xm:sqref>S58:AB58</xm:sqref>
        </x14:dataValidation>
        <x14:dataValidation type="list" allowBlank="1" showInputMessage="1" showErrorMessage="1">
          <x14:formula1>
            <xm:f>ВыпадающиеСписки!$A$149:$A$159</xm:f>
          </x14:formula1>
          <xm:sqref>S59:AB59</xm:sqref>
        </x14:dataValidation>
        <x14:dataValidation type="list" allowBlank="1" showInputMessage="1" showErrorMessage="1">
          <x14:formula1>
            <xm:f>ВыпадающиеСписки!$A$190:$A$204</xm:f>
          </x14:formula1>
          <xm:sqref>S67:AB67</xm:sqref>
        </x14:dataValidation>
        <x14:dataValidation type="list" allowBlank="1" showInputMessage="1" showErrorMessage="1">
          <x14:formula1>
            <xm:f>ВыпадающиеСписки!$A$180:$A$188</xm:f>
          </x14:formula1>
          <xm:sqref>S68:AB68</xm:sqref>
        </x14:dataValidation>
        <x14:dataValidation type="list" allowBlank="1" showInputMessage="1" showErrorMessage="1">
          <x14:formula1>
            <xm:f>Справочник!$O$2:$O$15</xm:f>
          </x14:formula1>
          <xm:sqref>Q17 E7</xm:sqref>
        </x14:dataValidation>
        <x14:dataValidation type="list" allowBlank="1" showInputMessage="1" showErrorMessage="1">
          <x14:formula1>
            <xm:f>ВыпадающиеСписки!$A$231:$A$315</xm:f>
          </x14:formula1>
          <xm:sqref>U17:X17</xm:sqref>
        </x14:dataValidation>
        <x14:dataValidation type="list" allowBlank="1" showInputMessage="1" showErrorMessage="1">
          <x14:formula1>
            <xm:f>ВыпадающиеСписки!$A$317:$A$322</xm:f>
          </x14:formula1>
          <xm:sqref>Y17:AB17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HYPERLINK(SUBSTITUTE(CELL("адрес",From5ToFLUL5),"'",""),"Назад")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Анкета5!D24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08" priority="6">
      <formula>LEN(TRIM(B17))=0</formula>
    </cfRule>
  </conditionalFormatting>
  <conditionalFormatting sqref="B17">
    <cfRule type="notContainsText" dxfId="1207" priority="7" operator="notContains" text="*">
      <formula>ISERROR(SEARCH("*",B17))</formula>
    </cfRule>
    <cfRule type="containsText" dxfId="1206" priority="8" operator="containsText" text="*">
      <formula>NOT(ISERROR(SEARCH("*",B17)))</formula>
    </cfRule>
  </conditionalFormatting>
  <conditionalFormatting sqref="N21:Y26">
    <cfRule type="expression" dxfId="1205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HYPERLINK(SUBSTITUTE(CELL("адрес",From5ToFLUL6),"'",""),"Назад")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Анкета5!D25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 t="s">
        <v>128</v>
      </c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04" priority="6">
      <formula>LEN(TRIM(B17))=0</formula>
    </cfRule>
  </conditionalFormatting>
  <conditionalFormatting sqref="B17">
    <cfRule type="notContainsText" dxfId="1203" priority="7" operator="notContains" text="*">
      <formula>ISERROR(SEARCH("*",B17))</formula>
    </cfRule>
    <cfRule type="containsText" dxfId="1202" priority="8" operator="containsText" text="*">
      <formula>NOT(ISERROR(SEARCH("*",B17)))</formula>
    </cfRule>
  </conditionalFormatting>
  <conditionalFormatting sqref="N21:Y26">
    <cfRule type="expression" dxfId="1201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F65"/>
  <sheetViews>
    <sheetView view="pageBreakPreview" topLeftCell="A34" zoomScale="7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HYPERLINK(SUBSTITUTE(CELL("адрес",From5ToFLUL7),"'",""),"Назад")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Анкета5!D26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200" priority="6">
      <formula>LEN(TRIM(B17))=0</formula>
    </cfRule>
  </conditionalFormatting>
  <conditionalFormatting sqref="B17">
    <cfRule type="notContainsText" dxfId="1199" priority="7" operator="notContains" text="*">
      <formula>ISERROR(SEARCH("*",B17))</formula>
    </cfRule>
    <cfRule type="containsText" dxfId="1198" priority="8" operator="containsText" text="*">
      <formula>NOT(ISERROR(SEARCH("*",B17)))</formula>
    </cfRule>
  </conditionalFormatting>
  <conditionalFormatting sqref="N21:Y26">
    <cfRule type="expression" dxfId="1197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F65"/>
  <sheetViews>
    <sheetView topLeftCell="A33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HYPERLINK(SUBSTITUTE(CELL("адрес",From5ToFLUL8),"'",""),"Назад")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Анкета5!D27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96" priority="6">
      <formula>LEN(TRIM(B17))=0</formula>
    </cfRule>
  </conditionalFormatting>
  <conditionalFormatting sqref="B17">
    <cfRule type="notContainsText" dxfId="1195" priority="7" operator="notContains" text="*">
      <formula>ISERROR(SEARCH("*",B17))</formula>
    </cfRule>
    <cfRule type="containsText" dxfId="1194" priority="8" operator="containsText" text="*">
      <formula>NOT(ISERROR(SEARCH("*",B17)))</formula>
    </cfRule>
  </conditionalFormatting>
  <conditionalFormatting sqref="N21:Y26">
    <cfRule type="expression" dxfId="1193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F65"/>
  <sheetViews>
    <sheetView topLeftCell="A36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HYPERLINK(SUBSTITUTE(CELL("адрес",From5ToFLUL9),"'",""),"Назад")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Анкета5!D28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92" priority="6">
      <formula>LEN(TRIM(B17))=0</formula>
    </cfRule>
  </conditionalFormatting>
  <conditionalFormatting sqref="B17">
    <cfRule type="notContainsText" dxfId="1191" priority="7" operator="notContains" text="*">
      <formula>ISERROR(SEARCH("*",B17))</formula>
    </cfRule>
    <cfRule type="containsText" dxfId="1190" priority="8" operator="containsText" text="*">
      <formula>NOT(ISERROR(SEARCH("*",B17)))</formula>
    </cfRule>
  </conditionalFormatting>
  <conditionalFormatting sqref="N21:Y26">
    <cfRule type="expression" dxfId="1189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HYPERLINK(SUBSTITUTE(CELL("адрес",From5ToFLUL10),"'",""),"Назад")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Анкета5!D29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88" priority="6">
      <formula>LEN(TRIM(B17))=0</formula>
    </cfRule>
  </conditionalFormatting>
  <conditionalFormatting sqref="B17">
    <cfRule type="notContainsText" dxfId="1187" priority="7" operator="notContains" text="*">
      <formula>ISERROR(SEARCH("*",B17))</formula>
    </cfRule>
    <cfRule type="containsText" dxfId="1186" priority="8" operator="containsText" text="*">
      <formula>NOT(ISERROR(SEARCH("*",B17)))</formula>
    </cfRule>
  </conditionalFormatting>
  <conditionalFormatting sqref="N21:Y26">
    <cfRule type="expression" dxfId="1185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F65"/>
  <sheetViews>
    <sheetView topLeftCell="A33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HYPERLINK(SUBSTITUTE(CELL("адрес",From5ToFLUL11),"'",""),"Назад")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Анкета5!D30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84" priority="6">
      <formula>LEN(TRIM(B17))=0</formula>
    </cfRule>
  </conditionalFormatting>
  <conditionalFormatting sqref="B17">
    <cfRule type="notContainsText" dxfId="1183" priority="7" operator="notContains" text="*">
      <formula>ISERROR(SEARCH("*",B17))</formula>
    </cfRule>
    <cfRule type="containsText" dxfId="1182" priority="8" operator="containsText" text="*">
      <formula>NOT(ISERROR(SEARCH("*",B17)))</formula>
    </cfRule>
  </conditionalFormatting>
  <conditionalFormatting sqref="N21:Y26">
    <cfRule type="expression" dxfId="1181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AF65"/>
  <sheetViews>
    <sheetView topLeftCell="A33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HYPERLINK(SUBSTITUTE(CELL("адрес",From5ToFLUL12),"'",""),"Назад")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Анкета5!D31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80" priority="6">
      <formula>LEN(TRIM(B17))=0</formula>
    </cfRule>
  </conditionalFormatting>
  <conditionalFormatting sqref="B17">
    <cfRule type="notContainsText" dxfId="1179" priority="7" operator="notContains" text="*">
      <formula>ISERROR(SEARCH("*",B17))</formula>
    </cfRule>
    <cfRule type="containsText" dxfId="1178" priority="8" operator="containsText" text="*">
      <formula>NOT(ISERROR(SEARCH("*",B17)))</formula>
    </cfRule>
  </conditionalFormatting>
  <conditionalFormatting sqref="N21:Y26">
    <cfRule type="expression" dxfId="1177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HYPERLINK(SUBSTITUTE(CELL("адрес",From5ToFLUL13),"'",""),"Назад")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Анкета5!D32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76" priority="6">
      <formula>LEN(TRIM(B17))=0</formula>
    </cfRule>
  </conditionalFormatting>
  <conditionalFormatting sqref="B17">
    <cfRule type="notContainsText" dxfId="1175" priority="7" operator="notContains" text="*">
      <formula>ISERROR(SEARCH("*",B17))</formula>
    </cfRule>
    <cfRule type="containsText" dxfId="1174" priority="8" operator="containsText" text="*">
      <formula>NOT(ISERROR(SEARCH("*",B17)))</formula>
    </cfRule>
  </conditionalFormatting>
  <conditionalFormatting sqref="N21:Y26">
    <cfRule type="expression" dxfId="1173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F65"/>
  <sheetViews>
    <sheetView topLeftCell="A34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HYPERLINK(SUBSTITUTE(CELL("адрес",From5ToFLUL14),"'",""),"Назад")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Анкета5!D33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72" priority="6">
      <formula>LEN(TRIM(B17))=0</formula>
    </cfRule>
  </conditionalFormatting>
  <conditionalFormatting sqref="B17">
    <cfRule type="notContainsText" dxfId="1171" priority="7" operator="notContains" text="*">
      <formula>ISERROR(SEARCH("*",B17))</formula>
    </cfRule>
    <cfRule type="containsText" dxfId="1170" priority="8" operator="containsText" text="*">
      <formula>NOT(ISERROR(SEARCH("*",B17)))</formula>
    </cfRule>
  </conditionalFormatting>
  <conditionalFormatting sqref="N21:Y26">
    <cfRule type="expression" dxfId="1169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P352"/>
  <sheetViews>
    <sheetView workbookViewId="0">
      <selection activeCell="A32" sqref="A32"/>
    </sheetView>
  </sheetViews>
  <sheetFormatPr defaultRowHeight="15" x14ac:dyDescent="0.25"/>
  <cols>
    <col min="1" max="1" width="105.42578125" customWidth="1"/>
  </cols>
  <sheetData>
    <row r="1" spans="1:42" ht="15" customHeight="1" x14ac:dyDescent="0.25">
      <c r="A1" s="416" t="s">
        <v>23</v>
      </c>
      <c r="B1" s="416"/>
      <c r="C1" s="416"/>
      <c r="D1" s="416"/>
      <c r="E1" s="416"/>
      <c r="F1" s="416"/>
      <c r="G1" s="416"/>
      <c r="H1" s="416"/>
      <c r="I1" s="416"/>
      <c r="S1" s="471" t="s">
        <v>160</v>
      </c>
      <c r="T1" s="472"/>
      <c r="U1" s="472"/>
      <c r="V1" s="472"/>
      <c r="W1" s="472"/>
      <c r="X1" s="472"/>
      <c r="Y1" s="472"/>
      <c r="Z1" s="472"/>
    </row>
    <row r="2" spans="1:42" x14ac:dyDescent="0.25">
      <c r="A2" s="2" t="s">
        <v>44</v>
      </c>
      <c r="S2" s="416" t="s">
        <v>161</v>
      </c>
      <c r="T2" s="416"/>
      <c r="U2" s="416"/>
      <c r="V2" s="416" t="s">
        <v>44</v>
      </c>
      <c r="W2" s="416"/>
      <c r="X2" s="416"/>
      <c r="Y2" s="416"/>
      <c r="Z2" s="416"/>
    </row>
    <row r="3" spans="1:42" x14ac:dyDescent="0.25">
      <c r="A3" s="2" t="s">
        <v>45</v>
      </c>
      <c r="S3" s="6" t="str">
        <f>LEFT(ЛистКлиент!M$24,1)</f>
        <v>0</v>
      </c>
      <c r="T3" s="6">
        <v>2</v>
      </c>
      <c r="U3" s="6">
        <f>S3*T3</f>
        <v>0</v>
      </c>
      <c r="V3" s="6" t="str">
        <f>LEFT(ЛистКлиент!M$24,1)</f>
        <v>0</v>
      </c>
      <c r="W3" s="6">
        <v>7</v>
      </c>
      <c r="X3" s="6">
        <f>V3*W3</f>
        <v>0</v>
      </c>
      <c r="Y3" s="6">
        <v>3</v>
      </c>
      <c r="Z3" s="6">
        <f>V3*Y3</f>
        <v>0</v>
      </c>
    </row>
    <row r="4" spans="1:42" x14ac:dyDescent="0.25">
      <c r="A4" s="2" t="s">
        <v>46</v>
      </c>
      <c r="S4" s="6" t="str">
        <f>RIGHT(LEFT(ЛистКлиент!M$24,2),1)</f>
        <v>0</v>
      </c>
      <c r="T4" s="6">
        <v>4</v>
      </c>
      <c r="U4" s="6">
        <f t="shared" ref="U4:U12" si="0">S4*T4</f>
        <v>0</v>
      </c>
      <c r="V4" s="6" t="str">
        <f>RIGHT(LEFT(ЛистКлиент!M$24,2),1)</f>
        <v>0</v>
      </c>
      <c r="W4" s="6">
        <v>2</v>
      </c>
      <c r="X4" s="6">
        <f t="shared" ref="X4:X13" si="1">V4*W4</f>
        <v>0</v>
      </c>
      <c r="Y4" s="6">
        <v>7</v>
      </c>
      <c r="Z4" s="6">
        <f t="shared" ref="Z4:Z16" si="2">V4*Y4</f>
        <v>0</v>
      </c>
    </row>
    <row r="5" spans="1:42" x14ac:dyDescent="0.25">
      <c r="A5" s="2" t="s">
        <v>47</v>
      </c>
      <c r="S5" s="6" t="str">
        <f>RIGHT(LEFT(ЛистКлиент!M$24,3),1)</f>
        <v>0</v>
      </c>
      <c r="T5" s="6">
        <v>10</v>
      </c>
      <c r="U5" s="6">
        <f t="shared" si="0"/>
        <v>0</v>
      </c>
      <c r="V5" s="6" t="str">
        <f>RIGHT(LEFT(ЛистКлиент!M$24,3),1)</f>
        <v>0</v>
      </c>
      <c r="W5" s="6">
        <v>4</v>
      </c>
      <c r="X5" s="6">
        <f t="shared" si="1"/>
        <v>0</v>
      </c>
      <c r="Y5" s="6">
        <v>2</v>
      </c>
      <c r="Z5" s="6">
        <f t="shared" si="2"/>
        <v>0</v>
      </c>
    </row>
    <row r="6" spans="1:42" x14ac:dyDescent="0.25">
      <c r="A6" s="3" t="s">
        <v>48</v>
      </c>
      <c r="S6" s="6" t="str">
        <f>RIGHT(LEFT(ЛистКлиент!M$24,4),1)</f>
        <v>0</v>
      </c>
      <c r="T6" s="6">
        <v>3</v>
      </c>
      <c r="U6" s="6">
        <f t="shared" si="0"/>
        <v>0</v>
      </c>
      <c r="V6" s="6" t="str">
        <f>RIGHT(LEFT(ЛистКлиент!M$24,4),1)</f>
        <v>0</v>
      </c>
      <c r="W6" s="6">
        <v>10</v>
      </c>
      <c r="X6" s="6">
        <f t="shared" si="1"/>
        <v>0</v>
      </c>
      <c r="Y6" s="6">
        <v>4</v>
      </c>
      <c r="Z6" s="6">
        <f t="shared" si="2"/>
        <v>0</v>
      </c>
    </row>
    <row r="7" spans="1:42" x14ac:dyDescent="0.25">
      <c r="A7" s="3" t="s">
        <v>49</v>
      </c>
      <c r="S7" s="6" t="str">
        <f>RIGHT(LEFT(ЛистКлиент!M$24,5),1)</f>
        <v>0</v>
      </c>
      <c r="T7" s="6">
        <v>5</v>
      </c>
      <c r="U7" s="6">
        <f t="shared" si="0"/>
        <v>0</v>
      </c>
      <c r="V7" s="6" t="str">
        <f>RIGHT(LEFT(ЛистКлиент!M$24,5),1)</f>
        <v>0</v>
      </c>
      <c r="W7" s="6">
        <v>3</v>
      </c>
      <c r="X7" s="6">
        <f t="shared" si="1"/>
        <v>0</v>
      </c>
      <c r="Y7" s="6">
        <v>10</v>
      </c>
      <c r="Z7" s="6">
        <f t="shared" si="2"/>
        <v>0</v>
      </c>
    </row>
    <row r="8" spans="1:42" x14ac:dyDescent="0.25">
      <c r="A8" s="3" t="s">
        <v>50</v>
      </c>
      <c r="S8" s="6" t="str">
        <f>RIGHT(LEFT(ЛистКлиент!M$24,6),1)</f>
        <v>0</v>
      </c>
      <c r="T8" s="6">
        <v>9</v>
      </c>
      <c r="U8" s="6">
        <f t="shared" si="0"/>
        <v>0</v>
      </c>
      <c r="V8" s="6" t="str">
        <f>RIGHT(LEFT(ЛистКлиент!M$24,6),1)</f>
        <v>0</v>
      </c>
      <c r="W8" s="6">
        <v>5</v>
      </c>
      <c r="X8" s="6">
        <f t="shared" si="1"/>
        <v>0</v>
      </c>
      <c r="Y8" s="6">
        <v>3</v>
      </c>
      <c r="Z8" s="6">
        <f t="shared" si="2"/>
        <v>0</v>
      </c>
    </row>
    <row r="9" spans="1:42" s="1" customFormat="1" x14ac:dyDescent="0.25">
      <c r="A9" s="3" t="s">
        <v>469</v>
      </c>
      <c r="S9" s="6"/>
      <c r="T9" s="6"/>
      <c r="U9" s="6"/>
      <c r="V9" s="6"/>
      <c r="W9" s="6"/>
      <c r="X9" s="6"/>
      <c r="Y9" s="6"/>
      <c r="Z9" s="6"/>
    </row>
    <row r="10" spans="1:42" x14ac:dyDescent="0.25">
      <c r="A10" s="416" t="s">
        <v>111</v>
      </c>
      <c r="B10" s="416"/>
      <c r="C10" s="416"/>
      <c r="D10" s="416"/>
      <c r="E10" s="416"/>
      <c r="F10" s="416"/>
      <c r="G10" s="416"/>
      <c r="H10" s="416"/>
      <c r="I10" s="416"/>
      <c r="S10" s="6" t="str">
        <f>RIGHT(LEFT(ЛистКлиент!M$24,7),1)</f>
        <v>0</v>
      </c>
      <c r="T10" s="6">
        <v>4</v>
      </c>
      <c r="U10" s="6">
        <f t="shared" si="0"/>
        <v>0</v>
      </c>
      <c r="V10" s="6" t="str">
        <f>RIGHT(LEFT(ЛистКлиент!M$24,7),1)</f>
        <v>0</v>
      </c>
      <c r="W10" s="6">
        <v>9</v>
      </c>
      <c r="X10" s="6">
        <f t="shared" si="1"/>
        <v>0</v>
      </c>
      <c r="Y10" s="6">
        <v>5</v>
      </c>
      <c r="Z10" s="6">
        <f t="shared" si="2"/>
        <v>0</v>
      </c>
    </row>
    <row r="11" spans="1:42" x14ac:dyDescent="0.25">
      <c r="A11" s="3" t="s">
        <v>104</v>
      </c>
      <c r="B11" s="1"/>
      <c r="C11" s="1"/>
      <c r="D11" s="1"/>
      <c r="E11" s="1"/>
      <c r="F11" s="1"/>
      <c r="G11" s="1"/>
      <c r="H11" s="2"/>
      <c r="I11" s="1">
        <v>47</v>
      </c>
      <c r="J11" s="1">
        <v>47</v>
      </c>
      <c r="S11" s="6" t="str">
        <f>RIGHT(LEFT(ЛистКлиент!M$24,8),1)</f>
        <v>0</v>
      </c>
      <c r="T11" s="6">
        <v>6</v>
      </c>
      <c r="U11" s="6">
        <f t="shared" si="0"/>
        <v>0</v>
      </c>
      <c r="V11" s="6" t="str">
        <f>RIGHT(LEFT(ЛистКлиент!M$24,8),1)</f>
        <v>0</v>
      </c>
      <c r="W11" s="6">
        <v>4</v>
      </c>
      <c r="X11" s="6">
        <f t="shared" si="1"/>
        <v>0</v>
      </c>
      <c r="Y11" s="6">
        <v>9</v>
      </c>
      <c r="Z11" s="6">
        <f t="shared" si="2"/>
        <v>0</v>
      </c>
    </row>
    <row r="12" spans="1:42" x14ac:dyDescent="0.25">
      <c r="A12" s="2" t="s">
        <v>51</v>
      </c>
      <c r="H12" s="2"/>
      <c r="I12">
        <v>0</v>
      </c>
      <c r="J12">
        <v>5</v>
      </c>
      <c r="S12" s="6" t="str">
        <f>RIGHT(LEFT(ЛистКлиент!M$24,9),1)</f>
        <v>0</v>
      </c>
      <c r="T12" s="6">
        <v>8</v>
      </c>
      <c r="U12" s="6">
        <f t="shared" si="0"/>
        <v>0</v>
      </c>
      <c r="V12" s="6" t="str">
        <f>RIGHT(LEFT(ЛистКлиент!M$24,9),1)</f>
        <v>0</v>
      </c>
      <c r="W12" s="6">
        <v>6</v>
      </c>
      <c r="X12" s="6">
        <f t="shared" si="1"/>
        <v>0</v>
      </c>
      <c r="Y12" s="6">
        <v>4</v>
      </c>
      <c r="Z12" s="6">
        <f t="shared" si="2"/>
        <v>0</v>
      </c>
    </row>
    <row r="13" spans="1:42" x14ac:dyDescent="0.25">
      <c r="A13" s="2" t="s">
        <v>52</v>
      </c>
      <c r="H13" s="2"/>
      <c r="I13">
        <v>6</v>
      </c>
      <c r="J13" s="1">
        <v>12</v>
      </c>
      <c r="S13" s="6"/>
      <c r="T13" s="6"/>
      <c r="U13" s="6"/>
      <c r="V13" s="6" t="str">
        <f>RIGHT(LEFT(ЛистКлиент!M$24,10),1)</f>
        <v>0</v>
      </c>
      <c r="W13" s="6">
        <v>8</v>
      </c>
      <c r="X13" s="6">
        <f t="shared" si="1"/>
        <v>0</v>
      </c>
      <c r="Y13" s="6">
        <v>6</v>
      </c>
      <c r="Z13" s="6">
        <f t="shared" si="2"/>
        <v>0</v>
      </c>
      <c r="AP13" s="7" t="s">
        <v>765</v>
      </c>
    </row>
    <row r="14" spans="1:42" x14ac:dyDescent="0.25">
      <c r="A14" s="2" t="s">
        <v>53</v>
      </c>
      <c r="H14" s="2"/>
      <c r="I14" s="1">
        <v>13</v>
      </c>
      <c r="J14" s="1">
        <v>22</v>
      </c>
      <c r="S14" s="6"/>
      <c r="T14" s="6"/>
      <c r="U14" s="6">
        <f>SUM(U3:U12)</f>
        <v>0</v>
      </c>
      <c r="V14" s="6"/>
      <c r="W14" s="6"/>
      <c r="X14" s="6">
        <f>SUM(X3:X13)</f>
        <v>0</v>
      </c>
      <c r="Y14" s="6"/>
      <c r="Z14" s="6">
        <f t="shared" si="2"/>
        <v>0</v>
      </c>
    </row>
    <row r="15" spans="1:42" x14ac:dyDescent="0.25">
      <c r="A15" s="2" t="s">
        <v>54</v>
      </c>
      <c r="H15" s="2"/>
      <c r="I15" s="1">
        <v>23</v>
      </c>
      <c r="J15" s="1">
        <v>35</v>
      </c>
      <c r="S15" s="6"/>
      <c r="T15" s="6"/>
      <c r="U15" s="6">
        <f>ROUNDDOWN(U14/11,0)*11</f>
        <v>0</v>
      </c>
      <c r="V15" s="6"/>
      <c r="W15" s="6"/>
      <c r="X15" s="6">
        <f>ROUNDDOWN(X14/11,0)*11</f>
        <v>0</v>
      </c>
      <c r="Y15" s="6"/>
      <c r="Z15" s="6">
        <f t="shared" si="2"/>
        <v>0</v>
      </c>
    </row>
    <row r="16" spans="1:42" x14ac:dyDescent="0.25">
      <c r="A16" s="3" t="s">
        <v>55</v>
      </c>
      <c r="H16" s="2"/>
      <c r="I16" s="1">
        <v>36</v>
      </c>
      <c r="J16" s="1">
        <v>38</v>
      </c>
      <c r="S16" s="6" t="str">
        <f>RIGHT(LEFT(ЛистКлиент!M$24,10),1)</f>
        <v>0</v>
      </c>
      <c r="T16" s="6"/>
      <c r="U16" s="6">
        <f>IF((U14-U15)=10,0,U14-U15)</f>
        <v>0</v>
      </c>
      <c r="V16" s="6" t="str">
        <f>RIGHT(LEFT(ЛистКлиент!M$24,11),1)</f>
        <v>0</v>
      </c>
      <c r="W16" s="6"/>
      <c r="X16" s="6">
        <f>IF((X14-X15)=10,0,X14-X15)</f>
        <v>0</v>
      </c>
      <c r="Y16" s="6">
        <v>8</v>
      </c>
      <c r="Z16" s="6">
        <f t="shared" si="2"/>
        <v>0</v>
      </c>
    </row>
    <row r="17" spans="1:42" x14ac:dyDescent="0.25">
      <c r="A17" s="2" t="s">
        <v>56</v>
      </c>
      <c r="H17" s="2"/>
      <c r="I17" s="1">
        <v>39</v>
      </c>
      <c r="J17" s="1">
        <v>41</v>
      </c>
      <c r="S17" s="6"/>
      <c r="T17" s="6"/>
      <c r="U17" s="6"/>
      <c r="V17" s="6"/>
      <c r="W17" s="6"/>
      <c r="X17" s="6"/>
      <c r="Y17" s="6"/>
      <c r="Z17" s="6">
        <f>SUM(Z3:Z16)</f>
        <v>0</v>
      </c>
    </row>
    <row r="18" spans="1:42" x14ac:dyDescent="0.25">
      <c r="A18" s="2" t="s">
        <v>57</v>
      </c>
      <c r="H18" s="2"/>
      <c r="I18" s="1">
        <v>42</v>
      </c>
      <c r="J18" s="1">
        <v>42</v>
      </c>
      <c r="S18" s="6"/>
      <c r="T18" s="6"/>
      <c r="U18" s="6"/>
      <c r="V18" s="6"/>
      <c r="W18" s="6"/>
      <c r="X18" s="6"/>
      <c r="Y18" s="6"/>
      <c r="Z18" s="6">
        <f>ROUNDDOWN(Z17/11,0)*11</f>
        <v>0</v>
      </c>
      <c r="AP18" s="1"/>
    </row>
    <row r="19" spans="1:42" s="1" customFormat="1" x14ac:dyDescent="0.25">
      <c r="A19" s="2" t="s">
        <v>58</v>
      </c>
      <c r="B19"/>
      <c r="C19"/>
      <c r="D19"/>
      <c r="E19"/>
      <c r="F19"/>
      <c r="G19"/>
      <c r="H19" s="2"/>
      <c r="I19" s="1">
        <v>43</v>
      </c>
      <c r="J19" s="1">
        <v>46</v>
      </c>
      <c r="S19" s="6"/>
      <c r="T19" s="6"/>
      <c r="U19" s="6"/>
      <c r="V19" s="6" t="str">
        <f>RIGHT(LEFT(ЛистКлиент!M$24,12),1)</f>
        <v>0</v>
      </c>
      <c r="W19" s="6"/>
      <c r="X19" s="6"/>
      <c r="Y19" s="6"/>
      <c r="Z19" s="6">
        <f>IF((Z17-Z18)=10,0,Z17-Z18)</f>
        <v>0</v>
      </c>
      <c r="AP19"/>
    </row>
    <row r="20" spans="1:42" x14ac:dyDescent="0.25">
      <c r="A20" s="416" t="s">
        <v>112</v>
      </c>
      <c r="B20" s="416"/>
      <c r="C20" s="416"/>
      <c r="D20" s="416"/>
      <c r="E20" s="416"/>
      <c r="F20" s="416"/>
      <c r="G20" s="416"/>
      <c r="H20" s="416"/>
      <c r="I20" s="416"/>
      <c r="J20" t="e">
        <f>VLOOKUP(Анкета4!M7,ВыпадающиеСписки!A12:J19,9,0)</f>
        <v>#N/A</v>
      </c>
      <c r="K20" t="e">
        <f>VLOOKUP(Анкета4!M7,ВыпадающиеСписки!A12:J19,10,0)</f>
        <v>#N/A</v>
      </c>
      <c r="L20" t="s">
        <v>113</v>
      </c>
      <c r="N20" s="1" t="e">
        <f>VLOOKUP(Анкета4!M13,ВыпадающиеСписки!A11:J19,9,0)</f>
        <v>#N/A</v>
      </c>
      <c r="O20" t="e">
        <f>VLOOKUP(Анкета4!M13,ВыпадающиеСписки!A11:J19,10,0)</f>
        <v>#N/A</v>
      </c>
      <c r="P20" t="s">
        <v>114</v>
      </c>
      <c r="S20" s="416" t="s">
        <v>162</v>
      </c>
      <c r="T20" s="416"/>
      <c r="U20" s="416"/>
      <c r="V20" s="416"/>
      <c r="W20" s="416"/>
      <c r="X20" s="416" t="b">
        <f>IFERROR(IF(ЛистКлиент!M20="ИП",AND(LEN(ЛистКлиент!M24)=12,V16-X16=0,V19-Z19=0),AND(LEN(ЛистКлиент!M24)=10,S16-U16=0)),FALSE)</f>
        <v>0</v>
      </c>
      <c r="Y20" s="416"/>
      <c r="Z20" s="416"/>
    </row>
    <row r="21" spans="1:42" x14ac:dyDescent="0.25">
      <c r="A21" s="2" t="s">
        <v>59</v>
      </c>
      <c r="H21" s="2"/>
    </row>
    <row r="22" spans="1:42" x14ac:dyDescent="0.25">
      <c r="A22" s="2" t="s">
        <v>60</v>
      </c>
      <c r="H22" s="2"/>
    </row>
    <row r="23" spans="1:42" x14ac:dyDescent="0.25">
      <c r="A23" s="2" t="s">
        <v>61</v>
      </c>
      <c r="H23" s="2"/>
      <c r="I23" s="1"/>
    </row>
    <row r="24" spans="1:42" x14ac:dyDescent="0.25">
      <c r="A24" s="2" t="s">
        <v>62</v>
      </c>
      <c r="H24" s="2"/>
      <c r="I24" s="1"/>
    </row>
    <row r="25" spans="1:42" x14ac:dyDescent="0.25">
      <c r="A25" s="2" t="s">
        <v>63</v>
      </c>
      <c r="H25" s="2"/>
      <c r="I25" s="1"/>
    </row>
    <row r="26" spans="1:42" x14ac:dyDescent="0.25">
      <c r="A26" s="2" t="s">
        <v>64</v>
      </c>
      <c r="H26" s="2"/>
      <c r="I26" s="1"/>
    </row>
    <row r="27" spans="1:42" x14ac:dyDescent="0.25">
      <c r="A27" s="2" t="s">
        <v>65</v>
      </c>
      <c r="H27" s="2"/>
      <c r="I27" s="1"/>
    </row>
    <row r="28" spans="1:42" x14ac:dyDescent="0.25">
      <c r="A28" s="2" t="s">
        <v>66</v>
      </c>
      <c r="H28" s="2"/>
      <c r="I28" s="1"/>
    </row>
    <row r="29" spans="1:42" x14ac:dyDescent="0.25">
      <c r="A29" s="2" t="s">
        <v>67</v>
      </c>
      <c r="H29" s="2"/>
      <c r="I29" s="1"/>
    </row>
    <row r="30" spans="1:42" x14ac:dyDescent="0.25">
      <c r="A30" s="2" t="s">
        <v>68</v>
      </c>
      <c r="H30" s="2"/>
      <c r="I30" s="1"/>
    </row>
    <row r="31" spans="1:42" x14ac:dyDescent="0.25">
      <c r="A31" s="2" t="s">
        <v>69</v>
      </c>
      <c r="H31" s="2"/>
      <c r="I31" s="1"/>
    </row>
    <row r="32" spans="1:42" x14ac:dyDescent="0.25">
      <c r="A32" s="2" t="s">
        <v>70</v>
      </c>
      <c r="H32" s="2"/>
      <c r="I32" s="1"/>
    </row>
    <row r="33" spans="1:9" x14ac:dyDescent="0.25">
      <c r="A33" s="2" t="s">
        <v>71</v>
      </c>
      <c r="H33" s="2"/>
    </row>
    <row r="34" spans="1:9" x14ac:dyDescent="0.25">
      <c r="A34" s="2" t="s">
        <v>72</v>
      </c>
      <c r="H34" s="2"/>
    </row>
    <row r="35" spans="1:9" x14ac:dyDescent="0.25">
      <c r="A35" s="2" t="s">
        <v>73</v>
      </c>
      <c r="H35" s="2"/>
      <c r="I35" s="1"/>
    </row>
    <row r="36" spans="1:9" x14ac:dyDescent="0.25">
      <c r="A36" s="2" t="s">
        <v>74</v>
      </c>
      <c r="H36" s="2"/>
      <c r="I36" s="1"/>
    </row>
    <row r="37" spans="1:9" x14ac:dyDescent="0.25">
      <c r="A37" s="2" t="s">
        <v>75</v>
      </c>
      <c r="H37" s="2"/>
      <c r="I37" s="1"/>
    </row>
    <row r="38" spans="1:9" x14ac:dyDescent="0.25">
      <c r="A38" s="2" t="s">
        <v>76</v>
      </c>
      <c r="H38" s="2"/>
      <c r="I38" s="1"/>
    </row>
    <row r="39" spans="1:9" x14ac:dyDescent="0.25">
      <c r="A39" s="2" t="s">
        <v>77</v>
      </c>
      <c r="H39" s="2"/>
      <c r="I39" s="1"/>
    </row>
    <row r="40" spans="1:9" x14ac:dyDescent="0.25">
      <c r="A40" s="2" t="s">
        <v>78</v>
      </c>
      <c r="H40" s="2"/>
      <c r="I40" s="1"/>
    </row>
    <row r="41" spans="1:9" x14ac:dyDescent="0.25">
      <c r="A41" s="2" t="s">
        <v>79</v>
      </c>
      <c r="H41" s="2"/>
      <c r="I41" s="1"/>
    </row>
    <row r="42" spans="1:9" x14ac:dyDescent="0.25">
      <c r="A42" s="2" t="s">
        <v>80</v>
      </c>
      <c r="H42" s="2"/>
      <c r="I42" s="1"/>
    </row>
    <row r="43" spans="1:9" x14ac:dyDescent="0.25">
      <c r="A43" s="2" t="s">
        <v>81</v>
      </c>
      <c r="H43" s="2"/>
    </row>
    <row r="44" spans="1:9" x14ac:dyDescent="0.25">
      <c r="A44" s="2" t="s">
        <v>82</v>
      </c>
      <c r="H44" s="2"/>
    </row>
    <row r="45" spans="1:9" x14ac:dyDescent="0.25">
      <c r="A45" s="2" t="s">
        <v>83</v>
      </c>
      <c r="H45" s="2"/>
      <c r="I45" s="1"/>
    </row>
    <row r="46" spans="1:9" x14ac:dyDescent="0.25">
      <c r="A46" s="2" t="s">
        <v>84</v>
      </c>
      <c r="H46" s="2"/>
      <c r="I46" s="1"/>
    </row>
    <row r="47" spans="1:9" x14ac:dyDescent="0.25">
      <c r="A47" s="2" t="s">
        <v>85</v>
      </c>
      <c r="H47" s="2"/>
      <c r="I47" s="1"/>
    </row>
    <row r="48" spans="1:9" x14ac:dyDescent="0.25">
      <c r="A48" s="2" t="s">
        <v>86</v>
      </c>
      <c r="H48" s="2"/>
      <c r="I48" s="1"/>
    </row>
    <row r="49" spans="1:9" x14ac:dyDescent="0.25">
      <c r="A49" s="2" t="s">
        <v>87</v>
      </c>
      <c r="H49" s="2"/>
      <c r="I49" s="1"/>
    </row>
    <row r="50" spans="1:9" x14ac:dyDescent="0.25">
      <c r="A50" s="2" t="s">
        <v>88</v>
      </c>
      <c r="H50" s="2"/>
      <c r="I50" s="1"/>
    </row>
    <row r="51" spans="1:9" x14ac:dyDescent="0.25">
      <c r="A51" s="2" t="s">
        <v>89</v>
      </c>
      <c r="H51" s="2"/>
      <c r="I51" s="1"/>
    </row>
    <row r="52" spans="1:9" x14ac:dyDescent="0.25">
      <c r="A52" s="2" t="s">
        <v>90</v>
      </c>
      <c r="H52" s="2"/>
      <c r="I52" s="1"/>
    </row>
    <row r="53" spans="1:9" x14ac:dyDescent="0.25">
      <c r="A53" s="2" t="s">
        <v>91</v>
      </c>
      <c r="H53" s="2"/>
      <c r="I53" s="1"/>
    </row>
    <row r="54" spans="1:9" x14ac:dyDescent="0.25">
      <c r="A54" s="3" t="s">
        <v>92</v>
      </c>
      <c r="H54" s="2"/>
      <c r="I54" s="1"/>
    </row>
    <row r="55" spans="1:9" x14ac:dyDescent="0.25">
      <c r="A55" s="2" t="s">
        <v>93</v>
      </c>
      <c r="H55" s="2"/>
      <c r="I55" s="1"/>
    </row>
    <row r="56" spans="1:9" x14ac:dyDescent="0.25">
      <c r="A56" s="2" t="s">
        <v>94</v>
      </c>
      <c r="H56" s="2"/>
    </row>
    <row r="57" spans="1:9" x14ac:dyDescent="0.25">
      <c r="A57" s="2" t="s">
        <v>95</v>
      </c>
      <c r="H57" s="2"/>
    </row>
    <row r="58" spans="1:9" x14ac:dyDescent="0.25">
      <c r="A58" s="2" t="s">
        <v>96</v>
      </c>
      <c r="H58" s="2"/>
      <c r="I58" s="1"/>
    </row>
    <row r="59" spans="1:9" x14ac:dyDescent="0.25">
      <c r="A59" s="2" t="s">
        <v>97</v>
      </c>
      <c r="H59" s="2"/>
    </row>
    <row r="60" spans="1:9" x14ac:dyDescent="0.25">
      <c r="A60" s="2" t="s">
        <v>98</v>
      </c>
      <c r="H60" s="2"/>
    </row>
    <row r="61" spans="1:9" x14ac:dyDescent="0.25">
      <c r="A61" s="2" t="s">
        <v>99</v>
      </c>
      <c r="H61" s="2"/>
      <c r="I61" s="1"/>
    </row>
    <row r="62" spans="1:9" x14ac:dyDescent="0.25">
      <c r="A62" s="2" t="s">
        <v>100</v>
      </c>
      <c r="H62" s="2"/>
    </row>
    <row r="63" spans="1:9" x14ac:dyDescent="0.25">
      <c r="A63" s="2" t="s">
        <v>57</v>
      </c>
      <c r="H63" s="2"/>
    </row>
    <row r="64" spans="1:9" x14ac:dyDescent="0.25">
      <c r="A64" s="2" t="s">
        <v>58</v>
      </c>
      <c r="H64" s="2"/>
    </row>
    <row r="65" spans="1:42" x14ac:dyDescent="0.25">
      <c r="A65" s="3" t="s">
        <v>101</v>
      </c>
      <c r="H65" s="2"/>
      <c r="I65" s="1"/>
    </row>
    <row r="66" spans="1:42" x14ac:dyDescent="0.25">
      <c r="A66" s="2" t="s">
        <v>102</v>
      </c>
      <c r="H66" s="2"/>
      <c r="I66" s="1"/>
    </row>
    <row r="67" spans="1:42" x14ac:dyDescent="0.25">
      <c r="A67" s="2" t="s">
        <v>103</v>
      </c>
      <c r="H67" s="2"/>
      <c r="AP67" s="1"/>
    </row>
    <row r="68" spans="1:42" s="1" customFormat="1" x14ac:dyDescent="0.25">
      <c r="A68" s="3" t="s">
        <v>104</v>
      </c>
      <c r="H68" s="2"/>
      <c r="AP68"/>
    </row>
    <row r="69" spans="1:42" x14ac:dyDescent="0.25">
      <c r="A69" s="416" t="s">
        <v>27</v>
      </c>
      <c r="B69" s="416"/>
      <c r="C69" s="416"/>
      <c r="D69" s="416"/>
      <c r="E69" s="416"/>
      <c r="F69" s="416"/>
      <c r="G69" s="416"/>
      <c r="H69" s="416"/>
      <c r="I69" s="416"/>
    </row>
    <row r="70" spans="1:42" x14ac:dyDescent="0.25">
      <c r="A70" s="2" t="s">
        <v>105</v>
      </c>
    </row>
    <row r="71" spans="1:42" x14ac:dyDescent="0.25">
      <c r="A71" s="2" t="s">
        <v>106</v>
      </c>
    </row>
    <row r="72" spans="1:42" x14ac:dyDescent="0.25">
      <c r="A72" s="2" t="s">
        <v>107</v>
      </c>
    </row>
    <row r="73" spans="1:42" x14ac:dyDescent="0.25">
      <c r="A73" s="2" t="s">
        <v>108</v>
      </c>
    </row>
    <row r="74" spans="1:42" x14ac:dyDescent="0.25">
      <c r="A74" s="2" t="s">
        <v>109</v>
      </c>
    </row>
    <row r="75" spans="1:42" x14ac:dyDescent="0.25">
      <c r="A75" s="2" t="s">
        <v>110</v>
      </c>
    </row>
    <row r="76" spans="1:42" x14ac:dyDescent="0.25">
      <c r="A76" s="2" t="s">
        <v>58</v>
      </c>
    </row>
    <row r="77" spans="1:42" x14ac:dyDescent="0.25">
      <c r="A77" s="416" t="s">
        <v>28</v>
      </c>
      <c r="B77" s="416"/>
      <c r="C77" s="416"/>
      <c r="D77" s="416"/>
      <c r="E77" s="416"/>
      <c r="F77" s="416"/>
      <c r="G77" s="416"/>
      <c r="H77" s="416"/>
      <c r="I77" s="416"/>
    </row>
    <row r="78" spans="1:42" x14ac:dyDescent="0.25">
      <c r="A78" s="2" t="s">
        <v>115</v>
      </c>
    </row>
    <row r="79" spans="1:42" x14ac:dyDescent="0.25">
      <c r="A79" s="2" t="s">
        <v>116</v>
      </c>
    </row>
    <row r="80" spans="1:42" x14ac:dyDescent="0.25">
      <c r="A80" s="2" t="s">
        <v>117</v>
      </c>
    </row>
    <row r="81" spans="1:9" x14ac:dyDescent="0.25">
      <c r="A81" s="416" t="s">
        <v>29</v>
      </c>
      <c r="B81" s="416"/>
      <c r="C81" s="416"/>
      <c r="D81" s="416"/>
      <c r="E81" s="416"/>
      <c r="F81" s="416"/>
      <c r="G81" s="416"/>
      <c r="H81" s="416"/>
      <c r="I81" s="416"/>
    </row>
    <row r="82" spans="1:9" x14ac:dyDescent="0.25">
      <c r="A82" s="2" t="s">
        <v>118</v>
      </c>
    </row>
    <row r="83" spans="1:9" x14ac:dyDescent="0.25">
      <c r="A83" s="2" t="s">
        <v>119</v>
      </c>
    </row>
    <row r="84" spans="1:9" x14ac:dyDescent="0.25">
      <c r="A84" s="2" t="s">
        <v>120</v>
      </c>
    </row>
    <row r="85" spans="1:9" x14ac:dyDescent="0.25">
      <c r="A85" s="416" t="s">
        <v>30</v>
      </c>
      <c r="B85" s="416"/>
      <c r="C85" s="416"/>
      <c r="D85" s="416"/>
      <c r="E85" s="416"/>
      <c r="F85" s="416"/>
      <c r="G85" s="416"/>
      <c r="H85" s="416"/>
      <c r="I85" s="416"/>
    </row>
    <row r="86" spans="1:9" x14ac:dyDescent="0.25">
      <c r="A86" s="2" t="s">
        <v>121</v>
      </c>
    </row>
    <row r="87" spans="1:9" x14ac:dyDescent="0.25">
      <c r="A87" s="2" t="s">
        <v>122</v>
      </c>
    </row>
    <row r="88" spans="1:9" x14ac:dyDescent="0.25">
      <c r="A88" s="2" t="s">
        <v>123</v>
      </c>
    </row>
    <row r="89" spans="1:9" x14ac:dyDescent="0.25">
      <c r="A89" s="473" t="s">
        <v>31</v>
      </c>
      <c r="B89" s="474"/>
      <c r="C89" s="474"/>
      <c r="D89" s="474"/>
      <c r="E89" s="474"/>
      <c r="F89" s="474"/>
      <c r="G89" s="474"/>
      <c r="H89" s="474"/>
      <c r="I89" s="475"/>
    </row>
    <row r="90" spans="1:9" x14ac:dyDescent="0.25">
      <c r="A90" s="2" t="s">
        <v>124</v>
      </c>
    </row>
    <row r="91" spans="1:9" x14ac:dyDescent="0.25">
      <c r="A91" s="2" t="s">
        <v>125</v>
      </c>
    </row>
    <row r="92" spans="1:9" x14ac:dyDescent="0.25">
      <c r="A92" s="2" t="s">
        <v>126</v>
      </c>
    </row>
    <row r="93" spans="1:9" x14ac:dyDescent="0.25">
      <c r="A93" s="470" t="s">
        <v>127</v>
      </c>
      <c r="B93" s="468"/>
      <c r="C93" s="468"/>
      <c r="D93" s="468"/>
      <c r="E93" s="468"/>
      <c r="F93" s="468"/>
      <c r="G93" s="468"/>
      <c r="H93" s="468"/>
      <c r="I93" s="469"/>
    </row>
    <row r="94" spans="1:9" x14ac:dyDescent="0.25">
      <c r="A94" s="2" t="s">
        <v>128</v>
      </c>
    </row>
    <row r="95" spans="1:9" x14ac:dyDescent="0.25">
      <c r="A95" s="2" t="s">
        <v>129</v>
      </c>
    </row>
    <row r="96" spans="1:9" x14ac:dyDescent="0.25">
      <c r="A96" s="470" t="s">
        <v>32</v>
      </c>
      <c r="B96" s="468"/>
      <c r="C96" s="468"/>
      <c r="D96" s="468"/>
      <c r="E96" s="468"/>
      <c r="F96" s="468"/>
      <c r="G96" s="468"/>
      <c r="H96" s="468"/>
      <c r="I96" s="469"/>
    </row>
    <row r="97" spans="1:9" x14ac:dyDescent="0.25">
      <c r="A97" s="4" t="s">
        <v>130</v>
      </c>
    </row>
    <row r="98" spans="1:9" x14ac:dyDescent="0.25">
      <c r="A98" s="2" t="s">
        <v>131</v>
      </c>
    </row>
    <row r="99" spans="1:9" x14ac:dyDescent="0.25">
      <c r="A99" s="2" t="s">
        <v>132</v>
      </c>
    </row>
    <row r="100" spans="1:9" x14ac:dyDescent="0.25">
      <c r="A100" s="470" t="s">
        <v>35</v>
      </c>
      <c r="B100" s="468"/>
      <c r="C100" s="468"/>
      <c r="D100" s="468"/>
      <c r="E100" s="468"/>
      <c r="F100" s="468"/>
      <c r="G100" s="468"/>
      <c r="H100" s="468"/>
      <c r="I100" s="469"/>
    </row>
    <row r="101" spans="1:9" x14ac:dyDescent="0.25">
      <c r="A101" s="2" t="s">
        <v>128</v>
      </c>
    </row>
    <row r="102" spans="1:9" x14ac:dyDescent="0.25">
      <c r="A102" s="2" t="s">
        <v>129</v>
      </c>
    </row>
    <row r="103" spans="1:9" x14ac:dyDescent="0.25">
      <c r="A103" s="470" t="s">
        <v>36</v>
      </c>
      <c r="B103" s="468"/>
      <c r="C103" s="468"/>
      <c r="D103" s="468"/>
      <c r="E103" s="468"/>
      <c r="F103" s="468"/>
      <c r="G103" s="468"/>
      <c r="H103" s="468"/>
      <c r="I103" s="469"/>
    </row>
    <row r="104" spans="1:9" x14ac:dyDescent="0.25">
      <c r="A104" s="2" t="s">
        <v>133</v>
      </c>
    </row>
    <row r="105" spans="1:9" x14ac:dyDescent="0.25">
      <c r="A105" s="2" t="s">
        <v>134</v>
      </c>
    </row>
    <row r="106" spans="1:9" x14ac:dyDescent="0.25">
      <c r="A106" s="2" t="s">
        <v>135</v>
      </c>
    </row>
    <row r="107" spans="1:9" x14ac:dyDescent="0.25">
      <c r="A107" s="2" t="s">
        <v>136</v>
      </c>
    </row>
    <row r="108" spans="1:9" x14ac:dyDescent="0.25">
      <c r="A108" s="2" t="s">
        <v>137</v>
      </c>
    </row>
    <row r="109" spans="1:9" x14ac:dyDescent="0.25">
      <c r="A109" s="470" t="s">
        <v>37</v>
      </c>
      <c r="B109" s="468"/>
      <c r="C109" s="468"/>
      <c r="D109" s="468"/>
      <c r="E109" s="468"/>
      <c r="F109" s="468"/>
      <c r="G109" s="468"/>
      <c r="H109" s="468"/>
      <c r="I109" s="469"/>
    </row>
    <row r="110" spans="1:9" x14ac:dyDescent="0.25">
      <c r="A110" s="2" t="s">
        <v>128</v>
      </c>
    </row>
    <row r="111" spans="1:9" x14ac:dyDescent="0.25">
      <c r="A111" s="2" t="s">
        <v>129</v>
      </c>
    </row>
    <row r="112" spans="1:9" x14ac:dyDescent="0.25">
      <c r="A112" s="470" t="s">
        <v>38</v>
      </c>
      <c r="B112" s="468"/>
      <c r="C112" s="468"/>
      <c r="D112" s="468"/>
      <c r="E112" s="468"/>
      <c r="F112" s="468"/>
      <c r="G112" s="468"/>
      <c r="H112" s="468"/>
      <c r="I112" s="469"/>
    </row>
    <row r="113" spans="1:9" x14ac:dyDescent="0.25">
      <c r="A113" s="2" t="s">
        <v>128</v>
      </c>
    </row>
    <row r="114" spans="1:9" x14ac:dyDescent="0.25">
      <c r="A114" s="2" t="s">
        <v>129</v>
      </c>
    </row>
    <row r="115" spans="1:9" x14ac:dyDescent="0.25">
      <c r="A115" s="470" t="s">
        <v>39</v>
      </c>
      <c r="B115" s="468"/>
      <c r="C115" s="468"/>
      <c r="D115" s="468"/>
      <c r="E115" s="468"/>
      <c r="F115" s="468"/>
      <c r="G115" s="468"/>
      <c r="H115" s="468"/>
      <c r="I115" s="469"/>
    </row>
    <row r="116" spans="1:9" x14ac:dyDescent="0.25">
      <c r="A116" s="2" t="s">
        <v>138</v>
      </c>
    </row>
    <row r="117" spans="1:9" x14ac:dyDescent="0.25">
      <c r="A117" s="2" t="s">
        <v>139</v>
      </c>
    </row>
    <row r="118" spans="1:9" x14ac:dyDescent="0.25">
      <c r="A118" s="2" t="s">
        <v>140</v>
      </c>
    </row>
    <row r="119" spans="1:9" x14ac:dyDescent="0.25">
      <c r="A119" s="2" t="s">
        <v>58</v>
      </c>
    </row>
    <row r="120" spans="1:9" x14ac:dyDescent="0.25">
      <c r="A120" s="470" t="s">
        <v>40</v>
      </c>
      <c r="B120" s="468"/>
      <c r="C120" s="468"/>
      <c r="D120" s="468"/>
      <c r="E120" s="468"/>
      <c r="F120" s="468"/>
      <c r="G120" s="468"/>
      <c r="H120" s="468"/>
      <c r="I120" s="469"/>
    </row>
    <row r="121" spans="1:9" x14ac:dyDescent="0.25">
      <c r="A121" s="2" t="s">
        <v>141</v>
      </c>
    </row>
    <row r="122" spans="1:9" x14ac:dyDescent="0.25">
      <c r="A122" s="2" t="s">
        <v>142</v>
      </c>
    </row>
    <row r="123" spans="1:9" x14ac:dyDescent="0.25">
      <c r="A123" s="2" t="s">
        <v>143</v>
      </c>
    </row>
    <row r="124" spans="1:9" x14ac:dyDescent="0.25">
      <c r="A124" s="2" t="s">
        <v>144</v>
      </c>
    </row>
    <row r="125" spans="1:9" x14ac:dyDescent="0.25">
      <c r="A125" s="2" t="s">
        <v>145</v>
      </c>
    </row>
    <row r="126" spans="1:9" x14ac:dyDescent="0.25">
      <c r="A126" s="2" t="s">
        <v>146</v>
      </c>
    </row>
    <row r="127" spans="1:9" x14ac:dyDescent="0.25">
      <c r="A127" s="2" t="s">
        <v>147</v>
      </c>
    </row>
    <row r="128" spans="1:9" x14ac:dyDescent="0.25">
      <c r="A128" s="470" t="s">
        <v>41</v>
      </c>
      <c r="B128" s="468"/>
      <c r="C128" s="468"/>
      <c r="D128" s="468"/>
      <c r="E128" s="468"/>
      <c r="F128" s="468"/>
      <c r="G128" s="468"/>
      <c r="H128" s="468"/>
      <c r="I128" s="469"/>
    </row>
    <row r="129" spans="1:9" x14ac:dyDescent="0.25">
      <c r="A129" s="2" t="s">
        <v>148</v>
      </c>
    </row>
    <row r="130" spans="1:9" x14ac:dyDescent="0.25">
      <c r="A130" s="2" t="s">
        <v>149</v>
      </c>
    </row>
    <row r="131" spans="1:9" x14ac:dyDescent="0.25">
      <c r="A131" s="470" t="s">
        <v>42</v>
      </c>
      <c r="B131" s="468"/>
      <c r="C131" s="468"/>
      <c r="D131" s="468"/>
      <c r="E131" s="468"/>
      <c r="F131" s="468"/>
      <c r="G131" s="468"/>
      <c r="H131" s="468"/>
      <c r="I131" s="469"/>
    </row>
    <row r="132" spans="1:9" x14ac:dyDescent="0.25">
      <c r="A132" s="3" t="s">
        <v>150</v>
      </c>
    </row>
    <row r="133" spans="1:9" x14ac:dyDescent="0.25">
      <c r="A133" s="3" t="s">
        <v>151</v>
      </c>
    </row>
    <row r="134" spans="1:9" x14ac:dyDescent="0.25">
      <c r="A134" s="3" t="s">
        <v>152</v>
      </c>
    </row>
    <row r="135" spans="1:9" x14ac:dyDescent="0.25">
      <c r="A135" s="3" t="s">
        <v>153</v>
      </c>
    </row>
    <row r="136" spans="1:9" x14ac:dyDescent="0.25">
      <c r="A136" s="3" t="s">
        <v>154</v>
      </c>
    </row>
    <row r="137" spans="1:9" x14ac:dyDescent="0.25">
      <c r="A137" s="470" t="s">
        <v>43</v>
      </c>
      <c r="B137" s="468"/>
      <c r="C137" s="468"/>
      <c r="D137" s="468"/>
      <c r="E137" s="468"/>
      <c r="F137" s="468"/>
      <c r="G137" s="468"/>
      <c r="H137" s="468"/>
      <c r="I137" s="469"/>
    </row>
    <row r="138" spans="1:9" x14ac:dyDescent="0.25">
      <c r="A138" s="2" t="s">
        <v>128</v>
      </c>
    </row>
    <row r="139" spans="1:9" x14ac:dyDescent="0.25">
      <c r="A139" s="2" t="s">
        <v>129</v>
      </c>
    </row>
    <row r="140" spans="1:9" x14ac:dyDescent="0.25">
      <c r="A140" s="470" t="s">
        <v>127</v>
      </c>
      <c r="B140" s="468"/>
      <c r="C140" s="468"/>
      <c r="D140" s="468"/>
      <c r="E140" s="468"/>
      <c r="F140" s="468"/>
      <c r="G140" s="468"/>
      <c r="H140" s="468"/>
      <c r="I140" s="469"/>
    </row>
    <row r="141" spans="1:9" x14ac:dyDescent="0.25">
      <c r="A141" s="1" t="s">
        <v>105</v>
      </c>
    </row>
    <row r="142" spans="1:9" x14ac:dyDescent="0.25">
      <c r="A142" s="1" t="s">
        <v>106</v>
      </c>
    </row>
    <row r="143" spans="1:9" x14ac:dyDescent="0.25">
      <c r="A143" s="1" t="s">
        <v>107</v>
      </c>
    </row>
    <row r="144" spans="1:9" x14ac:dyDescent="0.25">
      <c r="A144" s="1" t="s">
        <v>108</v>
      </c>
    </row>
    <row r="145" spans="1:42" x14ac:dyDescent="0.25">
      <c r="A145" s="1" t="s">
        <v>109</v>
      </c>
    </row>
    <row r="146" spans="1:42" x14ac:dyDescent="0.25">
      <c r="A146" s="1" t="s">
        <v>110</v>
      </c>
    </row>
    <row r="147" spans="1:42" x14ac:dyDescent="0.25">
      <c r="A147" s="1" t="s">
        <v>163</v>
      </c>
      <c r="AP147" s="1"/>
    </row>
    <row r="148" spans="1:42" s="1" customFormat="1" x14ac:dyDescent="0.25">
      <c r="A148" s="470" t="s">
        <v>165</v>
      </c>
      <c r="B148" s="468"/>
      <c r="C148" s="468"/>
      <c r="D148" s="468"/>
      <c r="E148" s="468"/>
      <c r="F148" s="468"/>
      <c r="G148" s="468"/>
      <c r="H148" s="468"/>
      <c r="I148" s="469"/>
      <c r="AP148"/>
    </row>
    <row r="149" spans="1:42" x14ac:dyDescent="0.25">
      <c r="A149" s="1" t="s">
        <v>166</v>
      </c>
      <c r="B149" s="1">
        <v>1</v>
      </c>
      <c r="C149" s="1"/>
      <c r="D149" s="1"/>
      <c r="E149" s="1"/>
      <c r="F149" s="1"/>
      <c r="G149" s="1"/>
      <c r="H149" s="1"/>
      <c r="J149" t="s">
        <v>367</v>
      </c>
    </row>
    <row r="150" spans="1:42" x14ac:dyDescent="0.25">
      <c r="A150" s="1" t="s">
        <v>167</v>
      </c>
      <c r="B150">
        <v>2</v>
      </c>
      <c r="J150" t="s">
        <v>368</v>
      </c>
    </row>
    <row r="151" spans="1:42" x14ac:dyDescent="0.25">
      <c r="A151" s="1" t="s">
        <v>168</v>
      </c>
      <c r="B151">
        <v>3</v>
      </c>
      <c r="J151" s="34" t="s">
        <v>374</v>
      </c>
    </row>
    <row r="152" spans="1:42" x14ac:dyDescent="0.25">
      <c r="A152" s="34" t="s">
        <v>381</v>
      </c>
      <c r="B152">
        <v>4</v>
      </c>
      <c r="J152" s="34" t="s">
        <v>375</v>
      </c>
    </row>
    <row r="153" spans="1:42" x14ac:dyDescent="0.25">
      <c r="A153" s="34" t="s">
        <v>382</v>
      </c>
      <c r="B153">
        <v>5</v>
      </c>
      <c r="J153" s="34" t="s">
        <v>376</v>
      </c>
    </row>
    <row r="154" spans="1:42" x14ac:dyDescent="0.25">
      <c r="A154" s="1" t="s">
        <v>169</v>
      </c>
      <c r="B154">
        <v>6</v>
      </c>
      <c r="J154" t="s">
        <v>369</v>
      </c>
    </row>
    <row r="155" spans="1:42" x14ac:dyDescent="0.25">
      <c r="A155" s="1" t="s">
        <v>172</v>
      </c>
      <c r="B155">
        <v>7</v>
      </c>
      <c r="J155" s="34" t="s">
        <v>370</v>
      </c>
    </row>
    <row r="156" spans="1:42" x14ac:dyDescent="0.25">
      <c r="A156" s="1" t="s">
        <v>173</v>
      </c>
      <c r="B156">
        <v>8</v>
      </c>
      <c r="J156" s="34" t="s">
        <v>370</v>
      </c>
    </row>
    <row r="157" spans="1:42" x14ac:dyDescent="0.25">
      <c r="A157" s="1" t="s">
        <v>171</v>
      </c>
      <c r="B157">
        <v>9</v>
      </c>
      <c r="J157" t="s">
        <v>371</v>
      </c>
      <c r="AP157" s="1"/>
    </row>
    <row r="158" spans="1:42" s="1" customFormat="1" x14ac:dyDescent="0.25">
      <c r="A158" s="1" t="s">
        <v>170</v>
      </c>
      <c r="B158" s="1">
        <v>10</v>
      </c>
      <c r="J158" t="s">
        <v>372</v>
      </c>
      <c r="AP158"/>
    </row>
    <row r="159" spans="1:42" x14ac:dyDescent="0.25">
      <c r="A159" s="1" t="s">
        <v>205</v>
      </c>
      <c r="B159">
        <v>0</v>
      </c>
      <c r="J159" t="s">
        <v>373</v>
      </c>
      <c r="AP159" s="1"/>
    </row>
    <row r="160" spans="1:42" s="1" customFormat="1" x14ac:dyDescent="0.25">
      <c r="A160" s="470" t="s">
        <v>174</v>
      </c>
      <c r="B160" s="468"/>
      <c r="C160" s="468"/>
      <c r="D160" s="468"/>
      <c r="E160" s="468"/>
      <c r="F160" s="468"/>
      <c r="G160" s="468"/>
      <c r="H160" s="468"/>
      <c r="I160" s="469"/>
      <c r="AP160"/>
    </row>
    <row r="161" spans="1:42" x14ac:dyDescent="0.25">
      <c r="A161" s="1" t="s">
        <v>516</v>
      </c>
      <c r="B161">
        <v>1</v>
      </c>
      <c r="J161" s="35" t="s">
        <v>385</v>
      </c>
    </row>
    <row r="162" spans="1:42" x14ac:dyDescent="0.25">
      <c r="A162" s="1" t="s">
        <v>175</v>
      </c>
      <c r="B162">
        <v>2</v>
      </c>
      <c r="J162" s="35" t="s">
        <v>385</v>
      </c>
    </row>
    <row r="163" spans="1:42" x14ac:dyDescent="0.25">
      <c r="A163" s="1" t="s">
        <v>176</v>
      </c>
      <c r="B163">
        <v>3</v>
      </c>
      <c r="J163" s="35" t="s">
        <v>385</v>
      </c>
    </row>
    <row r="164" spans="1:42" x14ac:dyDescent="0.25">
      <c r="A164" s="1" t="s">
        <v>177</v>
      </c>
      <c r="B164">
        <v>4</v>
      </c>
    </row>
    <row r="165" spans="1:42" x14ac:dyDescent="0.25">
      <c r="A165" s="1" t="s">
        <v>178</v>
      </c>
      <c r="B165">
        <v>5</v>
      </c>
    </row>
    <row r="166" spans="1:42" x14ac:dyDescent="0.25">
      <c r="A166" s="1" t="s">
        <v>179</v>
      </c>
      <c r="B166">
        <v>6</v>
      </c>
    </row>
    <row r="167" spans="1:42" x14ac:dyDescent="0.25">
      <c r="A167" s="1" t="s">
        <v>180</v>
      </c>
      <c r="B167">
        <v>7</v>
      </c>
    </row>
    <row r="168" spans="1:42" x14ac:dyDescent="0.25">
      <c r="A168" s="1" t="s">
        <v>181</v>
      </c>
      <c r="B168">
        <v>8</v>
      </c>
      <c r="AP168" s="1"/>
    </row>
    <row r="169" spans="1:42" s="1" customFormat="1" x14ac:dyDescent="0.25">
      <c r="A169" s="112" t="s">
        <v>741</v>
      </c>
      <c r="B169" s="1">
        <v>-1</v>
      </c>
    </row>
    <row r="170" spans="1:42" s="1" customFormat="1" x14ac:dyDescent="0.25">
      <c r="A170" s="112" t="s">
        <v>742</v>
      </c>
      <c r="B170" s="1">
        <v>-1</v>
      </c>
    </row>
    <row r="171" spans="1:42" s="1" customFormat="1" x14ac:dyDescent="0.25">
      <c r="A171" s="112" t="s">
        <v>743</v>
      </c>
      <c r="B171" s="1">
        <v>-1</v>
      </c>
    </row>
    <row r="172" spans="1:42" s="1" customFormat="1" x14ac:dyDescent="0.25">
      <c r="A172" s="112" t="s">
        <v>744</v>
      </c>
      <c r="B172" s="1">
        <v>-1</v>
      </c>
    </row>
    <row r="173" spans="1:42" s="1" customFormat="1" x14ac:dyDescent="0.25">
      <c r="A173" s="112" t="s">
        <v>745</v>
      </c>
      <c r="B173" s="1">
        <v>-1</v>
      </c>
    </row>
    <row r="174" spans="1:42" s="1" customFormat="1" x14ac:dyDescent="0.25">
      <c r="A174" s="112" t="s">
        <v>746</v>
      </c>
      <c r="B174" s="1">
        <v>-1</v>
      </c>
    </row>
    <row r="175" spans="1:42" s="1" customFormat="1" x14ac:dyDescent="0.25">
      <c r="A175" s="112" t="s">
        <v>747</v>
      </c>
      <c r="B175" s="1">
        <v>-1</v>
      </c>
    </row>
    <row r="176" spans="1:42" s="1" customFormat="1" x14ac:dyDescent="0.25">
      <c r="A176" s="112" t="s">
        <v>748</v>
      </c>
      <c r="B176" s="1">
        <v>-1</v>
      </c>
    </row>
    <row r="177" spans="1:42" s="1" customFormat="1" x14ac:dyDescent="0.25">
      <c r="A177" s="112" t="s">
        <v>749</v>
      </c>
      <c r="B177" s="1">
        <v>-1</v>
      </c>
    </row>
    <row r="178" spans="1:42" s="1" customFormat="1" x14ac:dyDescent="0.25">
      <c r="A178" s="112" t="s">
        <v>750</v>
      </c>
      <c r="B178" s="1">
        <v>-1</v>
      </c>
    </row>
    <row r="179" spans="1:42" s="1" customFormat="1" x14ac:dyDescent="0.25">
      <c r="A179" s="470" t="s">
        <v>189</v>
      </c>
      <c r="B179" s="468"/>
      <c r="C179" s="468"/>
      <c r="D179" s="468"/>
      <c r="E179" s="468"/>
      <c r="F179" s="468"/>
      <c r="G179" s="468"/>
      <c r="H179" s="468"/>
      <c r="I179" s="469"/>
      <c r="AP179"/>
    </row>
    <row r="180" spans="1:42" x14ac:dyDescent="0.25">
      <c r="A180" s="1" t="s">
        <v>201</v>
      </c>
    </row>
    <row r="181" spans="1:42" x14ac:dyDescent="0.25">
      <c r="A181" s="1" t="s">
        <v>191</v>
      </c>
    </row>
    <row r="182" spans="1:42" x14ac:dyDescent="0.25">
      <c r="A182" s="1" t="s">
        <v>192</v>
      </c>
    </row>
    <row r="183" spans="1:42" x14ac:dyDescent="0.25">
      <c r="A183" s="1" t="s">
        <v>193</v>
      </c>
      <c r="AP183" s="1"/>
    </row>
    <row r="184" spans="1:42" s="1" customFormat="1" x14ac:dyDescent="0.25">
      <c r="A184" s="1" t="s">
        <v>202</v>
      </c>
    </row>
    <row r="185" spans="1:42" s="1" customFormat="1" x14ac:dyDescent="0.25">
      <c r="A185" s="1" t="s">
        <v>203</v>
      </c>
    </row>
    <row r="186" spans="1:42" s="1" customFormat="1" x14ac:dyDescent="0.25">
      <c r="A186" s="1" t="s">
        <v>204</v>
      </c>
      <c r="AP186"/>
    </row>
    <row r="187" spans="1:42" s="1" customFormat="1" x14ac:dyDescent="0.25">
      <c r="A187" s="1" t="s">
        <v>687</v>
      </c>
    </row>
    <row r="188" spans="1:42" x14ac:dyDescent="0.25">
      <c r="A188" s="34" t="s">
        <v>686</v>
      </c>
      <c r="AP188" s="1"/>
    </row>
    <row r="189" spans="1:42" s="1" customFormat="1" x14ac:dyDescent="0.25">
      <c r="A189" s="470" t="s">
        <v>194</v>
      </c>
      <c r="B189" s="468"/>
      <c r="C189" s="468"/>
      <c r="D189" s="468"/>
      <c r="E189" s="468"/>
      <c r="F189" s="468"/>
      <c r="G189" s="468"/>
      <c r="H189" s="468"/>
      <c r="I189" s="469"/>
      <c r="AP189"/>
    </row>
    <row r="190" spans="1:42" x14ac:dyDescent="0.25">
      <c r="A190" s="9" t="s">
        <v>196</v>
      </c>
      <c r="B190">
        <v>1</v>
      </c>
    </row>
    <row r="191" spans="1:42" x14ac:dyDescent="0.25">
      <c r="A191" s="9" t="s">
        <v>671</v>
      </c>
      <c r="B191">
        <v>2</v>
      </c>
    </row>
    <row r="192" spans="1:42" x14ac:dyDescent="0.25">
      <c r="A192" s="9" t="s">
        <v>672</v>
      </c>
      <c r="B192">
        <v>3</v>
      </c>
    </row>
    <row r="193" spans="1:42" x14ac:dyDescent="0.25">
      <c r="A193" s="9" t="s">
        <v>673</v>
      </c>
      <c r="B193">
        <v>4</v>
      </c>
    </row>
    <row r="194" spans="1:42" s="1" customFormat="1" x14ac:dyDescent="0.25">
      <c r="A194" s="9" t="s">
        <v>514</v>
      </c>
      <c r="B194" s="1">
        <v>5</v>
      </c>
    </row>
    <row r="195" spans="1:42" s="1" customFormat="1" x14ac:dyDescent="0.25">
      <c r="A195" s="9" t="s">
        <v>674</v>
      </c>
      <c r="B195" s="1">
        <v>5</v>
      </c>
    </row>
    <row r="196" spans="1:42" s="1" customFormat="1" x14ac:dyDescent="0.25">
      <c r="A196" s="9" t="s">
        <v>675</v>
      </c>
      <c r="B196" s="1">
        <v>5</v>
      </c>
    </row>
    <row r="197" spans="1:42" s="1" customFormat="1" x14ac:dyDescent="0.25">
      <c r="A197" s="9" t="s">
        <v>684</v>
      </c>
      <c r="B197" s="1">
        <v>5</v>
      </c>
    </row>
    <row r="198" spans="1:42" s="1" customFormat="1" x14ac:dyDescent="0.25">
      <c r="A198" s="9" t="s">
        <v>685</v>
      </c>
      <c r="B198" s="1">
        <v>5</v>
      </c>
    </row>
    <row r="199" spans="1:42" s="1" customFormat="1" x14ac:dyDescent="0.25">
      <c r="A199" s="9" t="s">
        <v>510</v>
      </c>
      <c r="B199" s="1">
        <v>5</v>
      </c>
    </row>
    <row r="200" spans="1:42" s="1" customFormat="1" x14ac:dyDescent="0.25">
      <c r="A200" s="9" t="s">
        <v>676</v>
      </c>
      <c r="B200" s="1">
        <v>5</v>
      </c>
    </row>
    <row r="201" spans="1:42" s="1" customFormat="1" x14ac:dyDescent="0.25">
      <c r="A201" s="9" t="s">
        <v>515</v>
      </c>
      <c r="B201" s="1">
        <v>5</v>
      </c>
    </row>
    <row r="202" spans="1:42" s="1" customFormat="1" x14ac:dyDescent="0.25">
      <c r="A202" s="9" t="s">
        <v>677</v>
      </c>
      <c r="B202" s="1">
        <v>5</v>
      </c>
    </row>
    <row r="203" spans="1:42" s="1" customFormat="1" x14ac:dyDescent="0.25">
      <c r="A203" s="9" t="s">
        <v>678</v>
      </c>
      <c r="B203" s="1">
        <v>5</v>
      </c>
    </row>
    <row r="204" spans="1:42" x14ac:dyDescent="0.25">
      <c r="A204" s="9" t="s">
        <v>679</v>
      </c>
      <c r="B204">
        <v>5</v>
      </c>
      <c r="AP204" s="1"/>
    </row>
    <row r="205" spans="1:42" s="1" customFormat="1" x14ac:dyDescent="0.25">
      <c r="A205" s="470" t="s">
        <v>268</v>
      </c>
      <c r="B205" s="468"/>
      <c r="C205" s="468"/>
      <c r="D205" s="468"/>
      <c r="E205" s="468"/>
      <c r="F205" s="468"/>
      <c r="G205" s="468"/>
      <c r="H205" s="468"/>
      <c r="I205" s="469"/>
      <c r="AP205"/>
    </row>
    <row r="206" spans="1:42" x14ac:dyDescent="0.25">
      <c r="A206" s="2" t="s">
        <v>269</v>
      </c>
    </row>
    <row r="207" spans="1:42" x14ac:dyDescent="0.25">
      <c r="A207" s="2" t="s">
        <v>270</v>
      </c>
    </row>
    <row r="208" spans="1:42" x14ac:dyDescent="0.25">
      <c r="A208" s="2" t="s">
        <v>271</v>
      </c>
    </row>
    <row r="209" spans="1:9" x14ac:dyDescent="0.25">
      <c r="A209" s="470"/>
      <c r="B209" s="468"/>
      <c r="C209" s="468"/>
      <c r="D209" s="468"/>
      <c r="E209" s="468"/>
      <c r="F209" s="468"/>
      <c r="G209" s="468"/>
      <c r="H209" s="468"/>
      <c r="I209" s="469"/>
    </row>
    <row r="210" spans="1:9" x14ac:dyDescent="0.25">
      <c r="A210" t="str">
        <f>CONCATENATE(ЛистКлиент!KlientZaemOPF," ",ЛистКлиент!KlientZemName)</f>
        <v>0 0</v>
      </c>
    </row>
    <row r="211" spans="1:9" s="1" customFormat="1" x14ac:dyDescent="0.25">
      <c r="A211" s="46">
        <f>IF(ЛистКлиент!B101&lt;&gt;"",ЛистКлиент!B101,"-")</f>
        <v>0</v>
      </c>
    </row>
    <row r="212" spans="1:9" x14ac:dyDescent="0.25">
      <c r="A212" s="46">
        <f>IF(ЛистКлиент!B102&lt;&gt;"",ЛистКлиент!B102,"-")</f>
        <v>0</v>
      </c>
    </row>
    <row r="213" spans="1:9" x14ac:dyDescent="0.25">
      <c r="A213" s="46">
        <f>IF(ЛистКлиент!B103&lt;&gt;"",ЛистКлиент!B103,"-")</f>
        <v>0</v>
      </c>
    </row>
    <row r="214" spans="1:9" x14ac:dyDescent="0.25">
      <c r="A214" s="46">
        <f>IF(ЛистКлиент!B104&lt;&gt;"",ЛистКлиент!B104,"-")</f>
        <v>0</v>
      </c>
    </row>
    <row r="215" spans="1:9" x14ac:dyDescent="0.25">
      <c r="A215" s="46">
        <f>IF(ЛистКлиент!B110&lt;&gt;"",ЛистКлиент!B110,"-")</f>
        <v>0</v>
      </c>
    </row>
    <row r="216" spans="1:9" x14ac:dyDescent="0.25">
      <c r="A216" s="46" t="str">
        <f>IF(ЛистКлиент!F124="Залогодатель",ЛистКлиент!B124,"-")</f>
        <v>-</v>
      </c>
    </row>
    <row r="217" spans="1:9" x14ac:dyDescent="0.25">
      <c r="A217" s="46" t="str">
        <f>IF(ЛистКлиент!F125="Залогодатель",ЛистКлиент!B125,"-")</f>
        <v>-</v>
      </c>
    </row>
    <row r="218" spans="1:9" x14ac:dyDescent="0.25">
      <c r="A218" s="46" t="str">
        <f>IF(ЛистКлиент!F126="Залогодатель",ЛистКлиент!B126,"-")</f>
        <v>-</v>
      </c>
    </row>
    <row r="219" spans="1:9" x14ac:dyDescent="0.25">
      <c r="A219" s="46" t="str">
        <f>IF(ЛистКлиент!F127="Залогодатель",ЛистКлиент!B127,"-")</f>
        <v>-</v>
      </c>
    </row>
    <row r="220" spans="1:9" x14ac:dyDescent="0.25">
      <c r="A220" s="46" t="str">
        <f>IF(ЛистКлиент!F128="Залогодатель",ЛистКлиент!B128,"-")</f>
        <v>-</v>
      </c>
    </row>
    <row r="221" spans="1:9" x14ac:dyDescent="0.25">
      <c r="A221" s="46"/>
    </row>
    <row r="222" spans="1:9" x14ac:dyDescent="0.25">
      <c r="A222" s="46"/>
    </row>
    <row r="223" spans="1:9" s="1" customFormat="1" x14ac:dyDescent="0.25">
      <c r="A223" s="470" t="s">
        <v>509</v>
      </c>
      <c r="B223" s="468"/>
      <c r="C223" s="468"/>
      <c r="D223" s="468"/>
      <c r="E223" s="468"/>
      <c r="F223" s="468"/>
      <c r="G223" s="468"/>
      <c r="H223" s="468"/>
      <c r="I223" s="469"/>
    </row>
    <row r="224" spans="1:9" x14ac:dyDescent="0.25">
      <c r="A224" t="s">
        <v>514</v>
      </c>
    </row>
    <row r="225" spans="1:9" x14ac:dyDescent="0.25">
      <c r="A225" t="s">
        <v>510</v>
      </c>
    </row>
    <row r="226" spans="1:9" x14ac:dyDescent="0.25">
      <c r="A226" t="s">
        <v>513</v>
      </c>
    </row>
    <row r="227" spans="1:9" x14ac:dyDescent="0.25">
      <c r="A227" t="s">
        <v>511</v>
      </c>
    </row>
    <row r="228" spans="1:9" x14ac:dyDescent="0.25">
      <c r="A228" t="s">
        <v>512</v>
      </c>
    </row>
    <row r="229" spans="1:9" x14ac:dyDescent="0.25">
      <c r="A229" t="s">
        <v>515</v>
      </c>
    </row>
    <row r="230" spans="1:9" s="1" customFormat="1" x14ac:dyDescent="0.25">
      <c r="A230" s="470" t="s">
        <v>531</v>
      </c>
      <c r="B230" s="468"/>
      <c r="C230" s="468"/>
      <c r="D230" s="468"/>
      <c r="E230" s="468"/>
      <c r="F230" s="468"/>
      <c r="G230" s="468"/>
      <c r="H230" s="468"/>
      <c r="I230" s="469"/>
    </row>
    <row r="231" spans="1:9" x14ac:dyDescent="0.25">
      <c r="A231" s="2" t="s">
        <v>532</v>
      </c>
    </row>
    <row r="232" spans="1:9" x14ac:dyDescent="0.25">
      <c r="A232" s="2" t="s">
        <v>533</v>
      </c>
    </row>
    <row r="233" spans="1:9" x14ac:dyDescent="0.25">
      <c r="A233" s="2" t="s">
        <v>534</v>
      </c>
    </row>
    <row r="234" spans="1:9" x14ac:dyDescent="0.25">
      <c r="A234" s="2" t="s">
        <v>535</v>
      </c>
    </row>
    <row r="235" spans="1:9" x14ac:dyDescent="0.25">
      <c r="A235" s="2" t="s">
        <v>536</v>
      </c>
    </row>
    <row r="236" spans="1:9" x14ac:dyDescent="0.25">
      <c r="A236" s="2" t="s">
        <v>537</v>
      </c>
    </row>
    <row r="237" spans="1:9" x14ac:dyDescent="0.25">
      <c r="A237" s="2" t="s">
        <v>538</v>
      </c>
    </row>
    <row r="238" spans="1:9" x14ac:dyDescent="0.25">
      <c r="A238" s="2" t="s">
        <v>539</v>
      </c>
    </row>
    <row r="239" spans="1:9" x14ac:dyDescent="0.25">
      <c r="A239" s="2" t="s">
        <v>540</v>
      </c>
    </row>
    <row r="240" spans="1:9" x14ac:dyDescent="0.25">
      <c r="A240" s="2" t="s">
        <v>541</v>
      </c>
    </row>
    <row r="241" spans="1:1" x14ac:dyDescent="0.25">
      <c r="A241" s="2" t="s">
        <v>542</v>
      </c>
    </row>
    <row r="242" spans="1:1" x14ac:dyDescent="0.25">
      <c r="A242" s="2" t="s">
        <v>543</v>
      </c>
    </row>
    <row r="243" spans="1:1" x14ac:dyDescent="0.25">
      <c r="A243" s="2" t="s">
        <v>544</v>
      </c>
    </row>
    <row r="244" spans="1:1" x14ac:dyDescent="0.25">
      <c r="A244" s="2" t="s">
        <v>545</v>
      </c>
    </row>
    <row r="245" spans="1:1" x14ac:dyDescent="0.25">
      <c r="A245" s="2" t="s">
        <v>546</v>
      </c>
    </row>
    <row r="246" spans="1:1" x14ac:dyDescent="0.25">
      <c r="A246" s="2" t="s">
        <v>547</v>
      </c>
    </row>
    <row r="247" spans="1:1" x14ac:dyDescent="0.25">
      <c r="A247" s="2" t="s">
        <v>548</v>
      </c>
    </row>
    <row r="248" spans="1:1" x14ac:dyDescent="0.25">
      <c r="A248" s="2" t="s">
        <v>549</v>
      </c>
    </row>
    <row r="249" spans="1:1" x14ac:dyDescent="0.25">
      <c r="A249" s="2" t="s">
        <v>550</v>
      </c>
    </row>
    <row r="250" spans="1:1" x14ac:dyDescent="0.25">
      <c r="A250" s="2" t="s">
        <v>551</v>
      </c>
    </row>
    <row r="251" spans="1:1" x14ac:dyDescent="0.25">
      <c r="A251" s="2" t="s">
        <v>552</v>
      </c>
    </row>
    <row r="252" spans="1:1" x14ac:dyDescent="0.25">
      <c r="A252" s="2" t="s">
        <v>553</v>
      </c>
    </row>
    <row r="253" spans="1:1" x14ac:dyDescent="0.25">
      <c r="A253" s="2" t="s">
        <v>554</v>
      </c>
    </row>
    <row r="254" spans="1:1" x14ac:dyDescent="0.25">
      <c r="A254" s="2" t="s">
        <v>555</v>
      </c>
    </row>
    <row r="255" spans="1:1" x14ac:dyDescent="0.25">
      <c r="A255" s="2" t="s">
        <v>556</v>
      </c>
    </row>
    <row r="256" spans="1:1" x14ac:dyDescent="0.25">
      <c r="A256" s="2" t="s">
        <v>557</v>
      </c>
    </row>
    <row r="257" spans="1:1" x14ac:dyDescent="0.25">
      <c r="A257" s="2" t="s">
        <v>558</v>
      </c>
    </row>
    <row r="258" spans="1:1" x14ac:dyDescent="0.25">
      <c r="A258" s="2" t="s">
        <v>559</v>
      </c>
    </row>
    <row r="259" spans="1:1" x14ac:dyDescent="0.25">
      <c r="A259" s="2" t="s">
        <v>560</v>
      </c>
    </row>
    <row r="260" spans="1:1" x14ac:dyDescent="0.25">
      <c r="A260" s="2" t="s">
        <v>255</v>
      </c>
    </row>
    <row r="261" spans="1:1" x14ac:dyDescent="0.25">
      <c r="A261" s="2" t="s">
        <v>561</v>
      </c>
    </row>
    <row r="262" spans="1:1" x14ac:dyDescent="0.25">
      <c r="A262" s="2" t="s">
        <v>562</v>
      </c>
    </row>
    <row r="263" spans="1:1" x14ac:dyDescent="0.25">
      <c r="A263" s="2" t="s">
        <v>563</v>
      </c>
    </row>
    <row r="264" spans="1:1" x14ac:dyDescent="0.25">
      <c r="A264" s="2" t="s">
        <v>564</v>
      </c>
    </row>
    <row r="265" spans="1:1" x14ac:dyDescent="0.25">
      <c r="A265" s="2" t="s">
        <v>565</v>
      </c>
    </row>
    <row r="266" spans="1:1" x14ac:dyDescent="0.25">
      <c r="A266" s="2" t="s">
        <v>566</v>
      </c>
    </row>
    <row r="267" spans="1:1" x14ac:dyDescent="0.25">
      <c r="A267" s="2" t="s">
        <v>567</v>
      </c>
    </row>
    <row r="268" spans="1:1" x14ac:dyDescent="0.25">
      <c r="A268" s="2" t="s">
        <v>568</v>
      </c>
    </row>
    <row r="269" spans="1:1" x14ac:dyDescent="0.25">
      <c r="A269" s="2" t="s">
        <v>569</v>
      </c>
    </row>
    <row r="270" spans="1:1" x14ac:dyDescent="0.25">
      <c r="A270" s="2" t="s">
        <v>570</v>
      </c>
    </row>
    <row r="271" spans="1:1" x14ac:dyDescent="0.25">
      <c r="A271" s="2" t="s">
        <v>571</v>
      </c>
    </row>
    <row r="272" spans="1:1" x14ac:dyDescent="0.25">
      <c r="A272" s="2" t="s">
        <v>572</v>
      </c>
    </row>
    <row r="273" spans="1:1" x14ac:dyDescent="0.25">
      <c r="A273" s="2" t="s">
        <v>573</v>
      </c>
    </row>
    <row r="274" spans="1:1" x14ac:dyDescent="0.25">
      <c r="A274" s="2" t="s">
        <v>574</v>
      </c>
    </row>
    <row r="275" spans="1:1" x14ac:dyDescent="0.25">
      <c r="A275" s="2" t="s">
        <v>575</v>
      </c>
    </row>
    <row r="276" spans="1:1" x14ac:dyDescent="0.25">
      <c r="A276" s="2" t="s">
        <v>576</v>
      </c>
    </row>
    <row r="277" spans="1:1" x14ac:dyDescent="0.25">
      <c r="A277" s="2" t="s">
        <v>577</v>
      </c>
    </row>
    <row r="278" spans="1:1" x14ac:dyDescent="0.25">
      <c r="A278" s="2" t="s">
        <v>578</v>
      </c>
    </row>
    <row r="279" spans="1:1" x14ac:dyDescent="0.25">
      <c r="A279" s="2" t="s">
        <v>579</v>
      </c>
    </row>
    <row r="280" spans="1:1" x14ac:dyDescent="0.25">
      <c r="A280" s="2" t="s">
        <v>580</v>
      </c>
    </row>
    <row r="281" spans="1:1" x14ac:dyDescent="0.25">
      <c r="A281" s="2" t="s">
        <v>581</v>
      </c>
    </row>
    <row r="282" spans="1:1" x14ac:dyDescent="0.25">
      <c r="A282" s="2" t="s">
        <v>582</v>
      </c>
    </row>
    <row r="283" spans="1:1" x14ac:dyDescent="0.25">
      <c r="A283" s="2" t="s">
        <v>583</v>
      </c>
    </row>
    <row r="284" spans="1:1" x14ac:dyDescent="0.25">
      <c r="A284" s="2" t="s">
        <v>584</v>
      </c>
    </row>
    <row r="285" spans="1:1" x14ac:dyDescent="0.25">
      <c r="A285" s="2" t="s">
        <v>585</v>
      </c>
    </row>
    <row r="286" spans="1:1" x14ac:dyDescent="0.25">
      <c r="A286" s="2" t="s">
        <v>586</v>
      </c>
    </row>
    <row r="287" spans="1:1" x14ac:dyDescent="0.25">
      <c r="A287" s="2" t="s">
        <v>587</v>
      </c>
    </row>
    <row r="288" spans="1:1" x14ac:dyDescent="0.25">
      <c r="A288" s="2" t="s">
        <v>588</v>
      </c>
    </row>
    <row r="289" spans="1:1" x14ac:dyDescent="0.25">
      <c r="A289" s="2" t="s">
        <v>589</v>
      </c>
    </row>
    <row r="290" spans="1:1" x14ac:dyDescent="0.25">
      <c r="A290" s="2" t="s">
        <v>590</v>
      </c>
    </row>
    <row r="291" spans="1:1" x14ac:dyDescent="0.25">
      <c r="A291" s="2" t="s">
        <v>591</v>
      </c>
    </row>
    <row r="292" spans="1:1" x14ac:dyDescent="0.25">
      <c r="A292" s="2" t="s">
        <v>592</v>
      </c>
    </row>
    <row r="293" spans="1:1" x14ac:dyDescent="0.25">
      <c r="A293" s="2" t="s">
        <v>593</v>
      </c>
    </row>
    <row r="294" spans="1:1" x14ac:dyDescent="0.25">
      <c r="A294" s="2" t="s">
        <v>594</v>
      </c>
    </row>
    <row r="295" spans="1:1" x14ac:dyDescent="0.25">
      <c r="A295" s="2" t="s">
        <v>595</v>
      </c>
    </row>
    <row r="296" spans="1:1" x14ac:dyDescent="0.25">
      <c r="A296" s="2" t="s">
        <v>596</v>
      </c>
    </row>
    <row r="297" spans="1:1" x14ac:dyDescent="0.25">
      <c r="A297" s="2" t="s">
        <v>597</v>
      </c>
    </row>
    <row r="298" spans="1:1" x14ac:dyDescent="0.25">
      <c r="A298" s="2" t="s">
        <v>598</v>
      </c>
    </row>
    <row r="299" spans="1:1" x14ac:dyDescent="0.25">
      <c r="A299" s="2" t="s">
        <v>599</v>
      </c>
    </row>
    <row r="300" spans="1:1" x14ac:dyDescent="0.25">
      <c r="A300" s="2" t="s">
        <v>600</v>
      </c>
    </row>
    <row r="301" spans="1:1" x14ac:dyDescent="0.25">
      <c r="A301" s="2" t="s">
        <v>601</v>
      </c>
    </row>
    <row r="302" spans="1:1" x14ac:dyDescent="0.25">
      <c r="A302" s="2" t="s">
        <v>602</v>
      </c>
    </row>
    <row r="303" spans="1:1" x14ac:dyDescent="0.25">
      <c r="A303" s="2" t="s">
        <v>603</v>
      </c>
    </row>
    <row r="304" spans="1:1" x14ac:dyDescent="0.25">
      <c r="A304" s="2" t="s">
        <v>604</v>
      </c>
    </row>
    <row r="305" spans="1:9" x14ac:dyDescent="0.25">
      <c r="A305" s="2" t="s">
        <v>605</v>
      </c>
    </row>
    <row r="306" spans="1:9" x14ac:dyDescent="0.25">
      <c r="A306" s="2" t="s">
        <v>606</v>
      </c>
    </row>
    <row r="307" spans="1:9" x14ac:dyDescent="0.25">
      <c r="A307" s="2" t="s">
        <v>607</v>
      </c>
    </row>
    <row r="308" spans="1:9" x14ac:dyDescent="0.25">
      <c r="A308" s="2" t="s">
        <v>608</v>
      </c>
    </row>
    <row r="309" spans="1:9" x14ac:dyDescent="0.25">
      <c r="A309" s="2" t="s">
        <v>609</v>
      </c>
    </row>
    <row r="310" spans="1:9" x14ac:dyDescent="0.25">
      <c r="A310" s="2" t="s">
        <v>610</v>
      </c>
    </row>
    <row r="311" spans="1:9" x14ac:dyDescent="0.25">
      <c r="A311" s="2" t="s">
        <v>611</v>
      </c>
    </row>
    <row r="312" spans="1:9" x14ac:dyDescent="0.25">
      <c r="A312" s="2" t="s">
        <v>612</v>
      </c>
    </row>
    <row r="313" spans="1:9" x14ac:dyDescent="0.25">
      <c r="A313" s="2" t="s">
        <v>613</v>
      </c>
    </row>
    <row r="314" spans="1:9" x14ac:dyDescent="0.25">
      <c r="A314" s="2" t="s">
        <v>614</v>
      </c>
    </row>
    <row r="315" spans="1:9" x14ac:dyDescent="0.25">
      <c r="A315" s="2" t="s">
        <v>615</v>
      </c>
    </row>
    <row r="316" spans="1:9" s="1" customFormat="1" x14ac:dyDescent="0.25">
      <c r="A316" s="470" t="s">
        <v>616</v>
      </c>
      <c r="B316" s="468"/>
      <c r="C316" s="468"/>
      <c r="D316" s="468"/>
      <c r="E316" s="468"/>
      <c r="F316" s="468"/>
      <c r="G316" s="468"/>
      <c r="H316" s="468"/>
      <c r="I316" s="469"/>
    </row>
    <row r="317" spans="1:9" x14ac:dyDescent="0.25">
      <c r="A317" s="2" t="s">
        <v>617</v>
      </c>
    </row>
    <row r="318" spans="1:9" x14ac:dyDescent="0.25">
      <c r="A318" s="2" t="s">
        <v>618</v>
      </c>
    </row>
    <row r="319" spans="1:9" x14ac:dyDescent="0.25">
      <c r="A319" s="2" t="s">
        <v>619</v>
      </c>
    </row>
    <row r="320" spans="1:9" x14ac:dyDescent="0.25">
      <c r="A320" s="2" t="s">
        <v>620</v>
      </c>
    </row>
    <row r="321" spans="1:9" x14ac:dyDescent="0.25">
      <c r="A321" s="2" t="s">
        <v>621</v>
      </c>
    </row>
    <row r="322" spans="1:9" x14ac:dyDescent="0.25">
      <c r="A322" s="2" t="s">
        <v>622</v>
      </c>
    </row>
    <row r="323" spans="1:9" x14ac:dyDescent="0.25">
      <c r="A323" s="467" t="s">
        <v>638</v>
      </c>
      <c r="B323" s="468"/>
      <c r="C323" s="468"/>
      <c r="D323" s="468"/>
      <c r="E323" s="468"/>
      <c r="F323" s="468"/>
      <c r="G323" s="468"/>
      <c r="H323" s="468"/>
      <c r="I323" s="469"/>
    </row>
    <row r="324" spans="1:9" x14ac:dyDescent="0.25">
      <c r="A324" s="100" t="s">
        <v>639</v>
      </c>
      <c r="B324" s="1"/>
      <c r="C324" s="1"/>
      <c r="D324" s="1"/>
      <c r="E324" s="1"/>
      <c r="F324" s="1"/>
      <c r="G324" s="1"/>
      <c r="H324" s="1"/>
      <c r="I324" s="1"/>
    </row>
    <row r="325" spans="1:9" x14ac:dyDescent="0.25">
      <c r="A325" s="100" t="s">
        <v>640</v>
      </c>
      <c r="B325" s="1"/>
      <c r="C325" s="1"/>
      <c r="D325" s="1"/>
      <c r="E325" s="1"/>
      <c r="F325" s="1"/>
      <c r="G325" s="1"/>
      <c r="H325" s="1"/>
      <c r="I325" s="1"/>
    </row>
    <row r="326" spans="1:9" x14ac:dyDescent="0.25">
      <c r="A326" s="100" t="s">
        <v>641</v>
      </c>
      <c r="B326" s="1"/>
      <c r="C326" s="1"/>
      <c r="D326" s="1"/>
      <c r="E326" s="1"/>
      <c r="F326" s="1"/>
      <c r="G326" s="1"/>
      <c r="H326" s="1"/>
      <c r="I326" s="1"/>
    </row>
    <row r="327" spans="1:9" x14ac:dyDescent="0.25">
      <c r="A327" s="2" t="s">
        <v>642</v>
      </c>
      <c r="B327" s="1"/>
      <c r="C327" s="1"/>
      <c r="D327" s="1"/>
      <c r="E327" s="1"/>
      <c r="F327" s="1"/>
      <c r="G327" s="1"/>
      <c r="H327" s="1"/>
      <c r="I327" s="1"/>
    </row>
    <row r="328" spans="1:9" x14ac:dyDescent="0.25">
      <c r="A328" s="2" t="s">
        <v>643</v>
      </c>
      <c r="B328" s="1"/>
      <c r="C328" s="1"/>
      <c r="D328" s="1"/>
      <c r="E328" s="1"/>
      <c r="F328" s="1"/>
      <c r="G328" s="1"/>
      <c r="H328" s="1"/>
      <c r="I328" s="1"/>
    </row>
    <row r="329" spans="1:9" x14ac:dyDescent="0.25">
      <c r="A329" s="3" t="s">
        <v>644</v>
      </c>
      <c r="B329" s="1"/>
      <c r="C329" s="1"/>
      <c r="D329" s="1"/>
      <c r="E329" s="1"/>
      <c r="F329" s="1"/>
      <c r="G329" s="1"/>
      <c r="H329" s="1"/>
      <c r="I329" s="1"/>
    </row>
    <row r="330" spans="1:9" x14ac:dyDescent="0.25">
      <c r="A330" s="467" t="s">
        <v>645</v>
      </c>
      <c r="B330" s="468"/>
      <c r="C330" s="468"/>
      <c r="D330" s="468"/>
      <c r="E330" s="468"/>
      <c r="F330" s="468"/>
      <c r="G330" s="468"/>
      <c r="H330" s="468"/>
      <c r="I330" s="469"/>
    </row>
    <row r="331" spans="1:9" x14ac:dyDescent="0.25">
      <c r="A331" s="100" t="s">
        <v>646</v>
      </c>
      <c r="B331" s="1"/>
      <c r="C331" s="1"/>
      <c r="D331" s="1"/>
      <c r="E331" s="1"/>
      <c r="F331" s="1"/>
      <c r="G331" s="1"/>
      <c r="H331" s="1"/>
      <c r="I331" s="1"/>
    </row>
    <row r="332" spans="1:9" x14ac:dyDescent="0.25">
      <c r="A332" s="100" t="s">
        <v>647</v>
      </c>
      <c r="B332" s="1"/>
      <c r="C332" s="1"/>
      <c r="D332" s="1"/>
      <c r="E332" s="1"/>
      <c r="F332" s="1"/>
      <c r="G332" s="1"/>
      <c r="H332" s="1"/>
      <c r="I332" s="1"/>
    </row>
    <row r="333" spans="1:9" x14ac:dyDescent="0.25">
      <c r="A333" s="100" t="s">
        <v>648</v>
      </c>
      <c r="B333" s="1"/>
      <c r="C333" s="1"/>
      <c r="D333" s="1"/>
      <c r="E333" s="1"/>
      <c r="F333" s="1"/>
      <c r="G333" s="1"/>
      <c r="H333" s="1"/>
      <c r="I333" s="1"/>
    </row>
    <row r="334" spans="1:9" x14ac:dyDescent="0.25">
      <c r="A334" s="2" t="s">
        <v>649</v>
      </c>
      <c r="B334" s="1"/>
      <c r="C334" s="1"/>
      <c r="D334" s="1"/>
      <c r="E334" s="1"/>
      <c r="F334" s="1"/>
      <c r="G334" s="1"/>
      <c r="H334" s="1"/>
      <c r="I334" s="1"/>
    </row>
    <row r="335" spans="1:9" x14ac:dyDescent="0.25">
      <c r="A335" s="3" t="s">
        <v>650</v>
      </c>
      <c r="B335" s="1"/>
      <c r="C335" s="1"/>
      <c r="D335" s="1"/>
      <c r="E335" s="1"/>
      <c r="F335" s="1"/>
      <c r="G335" s="1"/>
      <c r="H335" s="1"/>
      <c r="I335" s="1"/>
    </row>
    <row r="336" spans="1:9" x14ac:dyDescent="0.25">
      <c r="A336" s="3" t="s">
        <v>651</v>
      </c>
      <c r="B336" s="1"/>
      <c r="C336" s="1"/>
      <c r="D336" s="1"/>
      <c r="E336" s="1"/>
      <c r="F336" s="1"/>
      <c r="G336" s="1"/>
      <c r="H336" s="1"/>
      <c r="I336" s="1"/>
    </row>
    <row r="337" spans="1:9" x14ac:dyDescent="0.25">
      <c r="A337" s="467" t="s">
        <v>659</v>
      </c>
      <c r="B337" s="468"/>
      <c r="C337" s="468"/>
      <c r="D337" s="468"/>
      <c r="E337" s="468"/>
      <c r="F337" s="468"/>
      <c r="G337" s="468"/>
      <c r="H337" s="468"/>
      <c r="I337" s="469"/>
    </row>
    <row r="338" spans="1:9" x14ac:dyDescent="0.25">
      <c r="A338" t="s">
        <v>660</v>
      </c>
    </row>
    <row r="339" spans="1:9" x14ac:dyDescent="0.25">
      <c r="A339" t="s">
        <v>661</v>
      </c>
    </row>
    <row r="340" spans="1:9" x14ac:dyDescent="0.25">
      <c r="A340" t="s">
        <v>662</v>
      </c>
    </row>
    <row r="341" spans="1:9" x14ac:dyDescent="0.25">
      <c r="A341" t="s">
        <v>663</v>
      </c>
    </row>
    <row r="342" spans="1:9" x14ac:dyDescent="0.25">
      <c r="A342" s="467" t="s">
        <v>723</v>
      </c>
      <c r="B342" s="468"/>
      <c r="C342" s="468"/>
      <c r="D342" s="468"/>
      <c r="E342" s="468"/>
      <c r="F342" s="468"/>
      <c r="G342" s="468"/>
      <c r="H342" s="468"/>
      <c r="I342" s="469"/>
    </row>
    <row r="343" spans="1:9" s="1" customFormat="1" x14ac:dyDescent="0.25">
      <c r="A343" s="109" t="s">
        <v>757</v>
      </c>
      <c r="B343" s="110" t="s">
        <v>758</v>
      </c>
      <c r="C343" s="110"/>
      <c r="D343" s="110"/>
      <c r="E343" s="110"/>
      <c r="F343" s="110"/>
      <c r="G343" s="110"/>
      <c r="H343" s="110"/>
      <c r="I343" s="110"/>
    </row>
    <row r="344" spans="1:9" ht="409.5" x14ac:dyDescent="0.25">
      <c r="A344" s="103" t="s">
        <v>759</v>
      </c>
      <c r="B344" s="103" t="s">
        <v>760</v>
      </c>
    </row>
    <row r="345" spans="1:9" x14ac:dyDescent="0.25">
      <c r="A345" s="1"/>
    </row>
    <row r="346" spans="1:9" x14ac:dyDescent="0.25">
      <c r="A346" s="1"/>
      <c r="B346" s="1"/>
    </row>
    <row r="347" spans="1:9" x14ac:dyDescent="0.25">
      <c r="A347" s="103"/>
      <c r="B347" s="111"/>
    </row>
    <row r="348" spans="1:9" s="1" customFormat="1" x14ac:dyDescent="0.25">
      <c r="A348" s="467" t="s">
        <v>757</v>
      </c>
      <c r="B348" s="468"/>
      <c r="C348" s="468"/>
      <c r="D348" s="468"/>
      <c r="E348" s="468"/>
      <c r="F348" s="468"/>
      <c r="G348" s="468"/>
      <c r="H348" s="468"/>
      <c r="I348" s="469"/>
    </row>
    <row r="349" spans="1:9" x14ac:dyDescent="0.25">
      <c r="A349" s="114"/>
    </row>
    <row r="350" spans="1:9" x14ac:dyDescent="0.25">
      <c r="A350" s="115"/>
    </row>
    <row r="351" spans="1:9" x14ac:dyDescent="0.25">
      <c r="A351" s="113"/>
    </row>
    <row r="352" spans="1:9" x14ac:dyDescent="0.25">
      <c r="A352" s="113"/>
    </row>
  </sheetData>
  <customSheetViews>
    <customSheetView guid="{8169A5F9-2FF2-4913-BAC0-DD9E91CF18C7}" state="hidden" topLeftCell="I1">
      <selection activeCell="A191" sqref="A191"/>
      <pageMargins left="0.7" right="0.7" top="0.75" bottom="0.75" header="0.3" footer="0.3"/>
      <pageSetup paperSize="9" orientation="portrait" verticalDpi="0" r:id="rId1"/>
    </customSheetView>
  </customSheetViews>
  <mergeCells count="39">
    <mergeCell ref="A348:I348"/>
    <mergeCell ref="A209:I209"/>
    <mergeCell ref="A223:I223"/>
    <mergeCell ref="S2:U2"/>
    <mergeCell ref="A69:I69"/>
    <mergeCell ref="A77:I77"/>
    <mergeCell ref="A81:I81"/>
    <mergeCell ref="A103:I103"/>
    <mergeCell ref="A109:I109"/>
    <mergeCell ref="A112:I112"/>
    <mergeCell ref="A115:I115"/>
    <mergeCell ref="A85:I85"/>
    <mergeCell ref="A89:I89"/>
    <mergeCell ref="A93:I93"/>
    <mergeCell ref="A96:I96"/>
    <mergeCell ref="A100:I100"/>
    <mergeCell ref="V2:Z2"/>
    <mergeCell ref="S1:Z1"/>
    <mergeCell ref="A1:I1"/>
    <mergeCell ref="A10:I10"/>
    <mergeCell ref="S20:W20"/>
    <mergeCell ref="X20:Z20"/>
    <mergeCell ref="A20:I20"/>
    <mergeCell ref="A342:I342"/>
    <mergeCell ref="A337:I337"/>
    <mergeCell ref="A120:I120"/>
    <mergeCell ref="A128:I128"/>
    <mergeCell ref="A131:I131"/>
    <mergeCell ref="A137:I137"/>
    <mergeCell ref="A160:I160"/>
    <mergeCell ref="A179:I179"/>
    <mergeCell ref="A148:I148"/>
    <mergeCell ref="A205:I205"/>
    <mergeCell ref="A189:I189"/>
    <mergeCell ref="A140:I140"/>
    <mergeCell ref="A323:I323"/>
    <mergeCell ref="A330:I330"/>
    <mergeCell ref="A230:I230"/>
    <mergeCell ref="A316:I316"/>
  </mergeCells>
  <conditionalFormatting sqref="M21:X21">
    <cfRule type="expression" dxfId="1358" priority="1">
      <formula>NOT($X$20)</formula>
    </cfRule>
  </conditionalFormatting>
  <pageMargins left="0.7" right="0.7" top="0.75" bottom="0.75" header="0.3" footer="0.3"/>
  <pageSetup paperSize="9" orientation="portrait" verticalDpi="0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F65"/>
  <sheetViews>
    <sheetView topLeftCell="A34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HYPERLINK(SUBSTITUTE(CELL("адрес",From5ToFLUL15),"'",""),"Назад")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Анкета5!D34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68" priority="6">
      <formula>LEN(TRIM(B17))=0</formula>
    </cfRule>
  </conditionalFormatting>
  <conditionalFormatting sqref="B17">
    <cfRule type="notContainsText" dxfId="1167" priority="7" operator="notContains" text="*">
      <formula>ISERROR(SEARCH("*",B17))</formula>
    </cfRule>
    <cfRule type="containsText" dxfId="1166" priority="8" operator="containsText" text="*">
      <formula>NOT(ISERROR(SEARCH("*",B17)))</formula>
    </cfRule>
  </conditionalFormatting>
  <conditionalFormatting sqref="N21:Y26">
    <cfRule type="expression" dxfId="1165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HYPERLINK(SUBSTITUTE(CELL("адрес",From5ToFLUL16),"'",""),"Назад")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Анкета5!D35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64" priority="6">
      <formula>LEN(TRIM(B17))=0</formula>
    </cfRule>
  </conditionalFormatting>
  <conditionalFormatting sqref="B17">
    <cfRule type="notContainsText" dxfId="1163" priority="7" operator="notContains" text="*">
      <formula>ISERROR(SEARCH("*",B17))</formula>
    </cfRule>
    <cfRule type="containsText" dxfId="1162" priority="8" operator="containsText" text="*">
      <formula>NOT(ISERROR(SEARCH("*",B17)))</formula>
    </cfRule>
  </conditionalFormatting>
  <conditionalFormatting sqref="N21:Y26">
    <cfRule type="expression" dxfId="1161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F65"/>
  <sheetViews>
    <sheetView topLeftCell="A36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HYPERLINK(SUBSTITUTE(CELL("адрес",From5ToFLUL17),"'",""),"Назад")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Анкета5!D36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60" priority="6">
      <formula>LEN(TRIM(B17))=0</formula>
    </cfRule>
  </conditionalFormatting>
  <conditionalFormatting sqref="B17">
    <cfRule type="notContainsText" dxfId="1159" priority="7" operator="notContains" text="*">
      <formula>ISERROR(SEARCH("*",B17))</formula>
    </cfRule>
    <cfRule type="containsText" dxfId="1158" priority="8" operator="containsText" text="*">
      <formula>NOT(ISERROR(SEARCH("*",B17)))</formula>
    </cfRule>
  </conditionalFormatting>
  <conditionalFormatting sqref="N21:Y26">
    <cfRule type="expression" dxfId="1157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HYPERLINK(SUBSTITUTE(CELL("адрес",From5ToFLUL18),"'",""),"Назад")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Анкета5!D37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56" priority="6">
      <formula>LEN(TRIM(B17))=0</formula>
    </cfRule>
  </conditionalFormatting>
  <conditionalFormatting sqref="B17">
    <cfRule type="notContainsText" dxfId="1155" priority="7" operator="notContains" text="*">
      <formula>ISERROR(SEARCH("*",B17))</formula>
    </cfRule>
    <cfRule type="containsText" dxfId="1154" priority="8" operator="containsText" text="*">
      <formula>NOT(ISERROR(SEARCH("*",B17)))</formula>
    </cfRule>
  </conditionalFormatting>
  <conditionalFormatting sqref="N21:Y26">
    <cfRule type="expression" dxfId="1153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AF65"/>
  <sheetViews>
    <sheetView topLeftCell="A34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HYPERLINK(SUBSTITUTE(CELL("адрес",From5ToFLUL19),"'",""),"Назад")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Анкета5!D38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52" priority="6">
      <formula>LEN(TRIM(B17))=0</formula>
    </cfRule>
  </conditionalFormatting>
  <conditionalFormatting sqref="B17">
    <cfRule type="notContainsText" dxfId="1151" priority="7" operator="notContains" text="*">
      <formula>ISERROR(SEARCH("*",B17))</formula>
    </cfRule>
    <cfRule type="containsText" dxfId="1150" priority="8" operator="containsText" text="*">
      <formula>NOT(ISERROR(SEARCH("*",B17)))</formula>
    </cfRule>
  </conditionalFormatting>
  <conditionalFormatting sqref="N21:Y26">
    <cfRule type="expression" dxfId="1149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F65"/>
  <sheetViews>
    <sheetView topLeftCell="A37" zoomScale="80" zoomScaleNormal="80" zoomScaleSheetLayoutView="70" workbookViewId="0">
      <selection activeCell="B41" sqref="B41:J58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HYPERLINK(SUBSTITUTE(CELL("адрес",From5ToFLUL20),"'",""),"Назад")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Анкета5!D39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R2:Y3"/>
    <mergeCell ref="I3:Q3"/>
    <mergeCell ref="B5:G6"/>
    <mergeCell ref="M7:X7"/>
    <mergeCell ref="M8:X8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W34:AB34"/>
    <mergeCell ref="B27:F27"/>
    <mergeCell ref="G27:M27"/>
    <mergeCell ref="B28:F28"/>
    <mergeCell ref="G28:M28"/>
    <mergeCell ref="B29:F29"/>
    <mergeCell ref="G29:M29"/>
    <mergeCell ref="A37:S37"/>
    <mergeCell ref="T37:V37"/>
    <mergeCell ref="W37:AB37"/>
    <mergeCell ref="AC5:AD6"/>
    <mergeCell ref="A35:S35"/>
    <mergeCell ref="T35:V35"/>
    <mergeCell ref="W35:AB35"/>
    <mergeCell ref="A36:S36"/>
    <mergeCell ref="T36:V36"/>
    <mergeCell ref="W36:AB36"/>
    <mergeCell ref="A31:AB31"/>
    <mergeCell ref="A32:S32"/>
    <mergeCell ref="T33:V33"/>
    <mergeCell ref="W33:AB33"/>
    <mergeCell ref="A34:S34"/>
    <mergeCell ref="T34:V34"/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</mergeCells>
  <conditionalFormatting sqref="B17 R17 U17 N17 P17 S22:S26">
    <cfRule type="containsBlanks" dxfId="1148" priority="6">
      <formula>LEN(TRIM(B17))=0</formula>
    </cfRule>
  </conditionalFormatting>
  <conditionalFormatting sqref="B17">
    <cfRule type="notContainsText" dxfId="1147" priority="7" operator="notContains" text="*">
      <formula>ISERROR(SEARCH("*",B17))</formula>
    </cfRule>
    <cfRule type="containsText" dxfId="1146" priority="8" operator="containsText" text="*">
      <formula>NOT(ISERROR(SEARCH("*",B17)))</formula>
    </cfRule>
  </conditionalFormatting>
  <conditionalFormatting sqref="N21:Y26">
    <cfRule type="expression" dxfId="1145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AM141"/>
  <sheetViews>
    <sheetView zoomScale="80" zoomScaleNormal="80" workbookViewId="0">
      <selection activeCell="Z5" sqref="Z5:AB6"/>
    </sheetView>
  </sheetViews>
  <sheetFormatPr defaultColWidth="0" defaultRowHeight="15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Анкета5!C20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Анкета5!D20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162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181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123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123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123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123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123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181" t="s">
        <v>155</v>
      </c>
      <c r="G63" s="183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123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181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123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123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123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123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123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181" t="s">
        <v>155</v>
      </c>
      <c r="G81" s="183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123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O113:P114"/>
    <mergeCell ref="B114:N115"/>
    <mergeCell ref="Z5:AB6"/>
    <mergeCell ref="Z112:AA112"/>
    <mergeCell ref="Q113:S113"/>
    <mergeCell ref="T113:V113"/>
    <mergeCell ref="W113:Y113"/>
    <mergeCell ref="Z113:AA113"/>
    <mergeCell ref="B102:N113"/>
    <mergeCell ref="Q114:S114"/>
    <mergeCell ref="T114:V114"/>
    <mergeCell ref="W114:Y114"/>
    <mergeCell ref="Z114:AA114"/>
    <mergeCell ref="B97:N97"/>
    <mergeCell ref="O97:S97"/>
    <mergeCell ref="T97:V97"/>
    <mergeCell ref="W97:Y97"/>
    <mergeCell ref="B99:X100"/>
    <mergeCell ref="O112:P112"/>
    <mergeCell ref="Q112:S112"/>
    <mergeCell ref="T112:V112"/>
    <mergeCell ref="W112:Y112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T45:Y45"/>
    <mergeCell ref="B46:F46"/>
    <mergeCell ref="G46:H46"/>
    <mergeCell ref="I46:J46"/>
    <mergeCell ref="K46:Q46"/>
    <mergeCell ref="R46:S46"/>
    <mergeCell ref="T46:Y46"/>
    <mergeCell ref="M38:X38"/>
    <mergeCell ref="M39:X39"/>
    <mergeCell ref="AE39:AL39"/>
    <mergeCell ref="M40:X40"/>
    <mergeCell ref="B42:Y43"/>
    <mergeCell ref="B45:F45"/>
    <mergeCell ref="G45:H45"/>
    <mergeCell ref="I45:J45"/>
    <mergeCell ref="K45:Q45"/>
    <mergeCell ref="R45:S45"/>
    <mergeCell ref="M35:X35"/>
    <mergeCell ref="M36:O36"/>
    <mergeCell ref="P36:R36"/>
    <mergeCell ref="S36:U36"/>
    <mergeCell ref="V36:X36"/>
    <mergeCell ref="M37:X37"/>
    <mergeCell ref="M29:X29"/>
    <mergeCell ref="M30:X30"/>
    <mergeCell ref="M31:X31"/>
    <mergeCell ref="M32:X32"/>
    <mergeCell ref="M33:X33"/>
    <mergeCell ref="M34:X34"/>
    <mergeCell ref="M24:X24"/>
    <mergeCell ref="M25:X25"/>
    <mergeCell ref="M26:X26"/>
    <mergeCell ref="M27:X27"/>
    <mergeCell ref="M28:X28"/>
    <mergeCell ref="M19:X19"/>
    <mergeCell ref="M20:X20"/>
    <mergeCell ref="M21:X21"/>
    <mergeCell ref="M22:X22"/>
    <mergeCell ref="M18:T18"/>
    <mergeCell ref="W18:X18"/>
    <mergeCell ref="K16:L16"/>
    <mergeCell ref="K17:L17"/>
    <mergeCell ref="K18:L18"/>
    <mergeCell ref="M9:X9"/>
    <mergeCell ref="M10:X10"/>
    <mergeCell ref="M11:X11"/>
    <mergeCell ref="M23:X23"/>
    <mergeCell ref="B13:G14"/>
    <mergeCell ref="M15:X15"/>
    <mergeCell ref="M16:X16"/>
    <mergeCell ref="R2:Y3"/>
    <mergeCell ref="I3:Q3"/>
    <mergeCell ref="B5:G6"/>
    <mergeCell ref="M7:X7"/>
    <mergeCell ref="M8:X8"/>
    <mergeCell ref="M17:X17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144" priority="64" operator="notContains" text="*">
      <formula>ISERROR(SEARCH("*",M17))</formula>
    </cfRule>
    <cfRule type="containsText" dxfId="1143" priority="65" operator="containsText" text="*">
      <formula>NOT(ISERROR(SEARCH("*",M17)))</formula>
    </cfRule>
  </conditionalFormatting>
  <conditionalFormatting sqref="M18 W18">
    <cfRule type="notContainsText" dxfId="1142" priority="61" operator="notContains" text="*">
      <formula>ISERROR(SEARCH("*",M18))</formula>
    </cfRule>
  </conditionalFormatting>
  <conditionalFormatting sqref="M18 W18">
    <cfRule type="containsText" dxfId="1141" priority="62" operator="containsText" text="*">
      <formula>NOT(ISERROR(SEARCH("*",M18)))</formula>
    </cfRule>
  </conditionalFormatting>
  <conditionalFormatting sqref="M15:X15">
    <cfRule type="notContainsText" dxfId="1140" priority="58" operator="notContains" text="*">
      <formula>ISERROR(SEARCH("*",M15))</formula>
    </cfRule>
    <cfRule type="containsText" dxfId="1139" priority="59" operator="containsText" text="*">
      <formula>NOT(ISERROR(SEARCH("*",M15)))</formula>
    </cfRule>
  </conditionalFormatting>
  <conditionalFormatting sqref="M20:X20">
    <cfRule type="notContainsText" dxfId="1138" priority="52" operator="notContains" text="*">
      <formula>ISERROR(SEARCH("*",M20))</formula>
    </cfRule>
    <cfRule type="containsText" dxfId="1137" priority="53" operator="containsText" text="*">
      <formula>NOT(ISERROR(SEARCH("*",M20)))</formula>
    </cfRule>
  </conditionalFormatting>
  <conditionalFormatting sqref="M21:X23">
    <cfRule type="notContainsText" dxfId="1136" priority="47" operator="notContains" text="*">
      <formula>ISERROR(SEARCH("*",M21))</formula>
    </cfRule>
    <cfRule type="containsText" dxfId="1135" priority="48" operator="containsText" text="*">
      <formula>NOT(ISERROR(SEARCH("*",M21)))</formula>
    </cfRule>
  </conditionalFormatting>
  <conditionalFormatting sqref="M24:X27">
    <cfRule type="notContainsText" dxfId="1134" priority="44" operator="notContains" text="*">
      <formula>ISERROR(SEARCH("*",M24))</formula>
    </cfRule>
    <cfRule type="containsText" dxfId="1133" priority="45" operator="containsText" text="*">
      <formula>NOT(ISERROR(SEARCH("*",M24)))</formula>
    </cfRule>
  </conditionalFormatting>
  <conditionalFormatting sqref="P36">
    <cfRule type="notContainsText" dxfId="1132" priority="41" operator="notContains" text="*">
      <formula>ISERROR(SEARCH("*",P36))</formula>
    </cfRule>
    <cfRule type="containsText" dxfId="1131" priority="42" operator="containsText" text="*">
      <formula>NOT(ISERROR(SEARCH("*",P36)))</formula>
    </cfRule>
  </conditionalFormatting>
  <conditionalFormatting sqref="V36">
    <cfRule type="notContainsText" dxfId="1130" priority="39" operator="notContains" text="*">
      <formula>ISERROR(SEARCH("*",V36))</formula>
    </cfRule>
    <cfRule type="containsText" dxfId="1129" priority="40" operator="containsText" text="*">
      <formula>NOT(ISERROR(SEARCH("*",V36)))</formula>
    </cfRule>
  </conditionalFormatting>
  <conditionalFormatting sqref="M28:X34">
    <cfRule type="notContainsText" dxfId="1128" priority="37" operator="notContains" text="*">
      <formula>ISERROR(SEARCH("*",M28))</formula>
    </cfRule>
    <cfRule type="containsText" dxfId="1127" priority="38" operator="containsText" text="*">
      <formula>NOT(ISERROR(SEARCH("*",M28)))</formula>
    </cfRule>
  </conditionalFormatting>
  <conditionalFormatting sqref="M35:X35">
    <cfRule type="notContainsText" dxfId="1126" priority="34" operator="notContains" text="*">
      <formula>ISERROR(SEARCH("*",M35))</formula>
    </cfRule>
    <cfRule type="containsText" dxfId="1125" priority="35" operator="containsText" text="*">
      <formula>NOT(ISERROR(SEARCH("*",M35)))</formula>
    </cfRule>
  </conditionalFormatting>
  <conditionalFormatting sqref="M37:X37">
    <cfRule type="notContainsText" dxfId="1124" priority="31" operator="notContains" text="*">
      <formula>ISERROR(SEARCH("*",M37))</formula>
    </cfRule>
    <cfRule type="containsText" dxfId="1123" priority="32" operator="containsText" text="*">
      <formula>NOT(ISERROR(SEARCH("*",M37)))</formula>
    </cfRule>
  </conditionalFormatting>
  <conditionalFormatting sqref="M38:X38">
    <cfRule type="notContainsText" dxfId="1122" priority="29" operator="notContains" text="*">
      <formula>ISERROR(SEARCH("*",M38))</formula>
    </cfRule>
    <cfRule type="containsText" dxfId="1121" priority="30" operator="containsText" text="*">
      <formula>NOT(ISERROR(SEARCH("*",M38)))</formula>
    </cfRule>
  </conditionalFormatting>
  <conditionalFormatting sqref="M39:X39">
    <cfRule type="notContainsText" dxfId="1120" priority="26" operator="notContains" text="*">
      <formula>ISERROR(SEARCH("*",M39))</formula>
    </cfRule>
    <cfRule type="containsText" dxfId="1119" priority="27" operator="containsText" text="*">
      <formula>NOT(ISERROR(SEARCH("*",M39)))</formula>
    </cfRule>
  </conditionalFormatting>
  <conditionalFormatting sqref="M40:X40">
    <cfRule type="notContainsText" dxfId="1118" priority="23" operator="notContains" text="*">
      <formula>ISERROR(SEARCH("*",M40))</formula>
    </cfRule>
    <cfRule type="containsText" dxfId="1117" priority="24" operator="containsText" text="*">
      <formula>NOT(ISERROR(SEARCH("*",M40)))</formula>
    </cfRule>
  </conditionalFormatting>
  <conditionalFormatting sqref="G50:G51 I50:I51">
    <cfRule type="notContainsText" dxfId="1116" priority="20" operator="notContains" text="*">
      <formula>ISERROR(SEARCH("*",G50))</formula>
    </cfRule>
    <cfRule type="containsText" dxfId="1115" priority="21" operator="containsText" text="*">
      <formula>NOT(ISERROR(SEARCH("*",G50)))</formula>
    </cfRule>
  </conditionalFormatting>
  <conditionalFormatting sqref="B50:B51">
    <cfRule type="notContainsText" dxfId="1114" priority="18" operator="notContains" text="*">
      <formula>ISERROR(SEARCH("*",B50))</formula>
    </cfRule>
    <cfRule type="containsText" dxfId="1113" priority="19" operator="containsText" text="*">
      <formula>NOT(ISERROR(SEARCH("*",B50)))</formula>
    </cfRule>
  </conditionalFormatting>
  <conditionalFormatting sqref="B57:B61">
    <cfRule type="notContainsText" dxfId="1112" priority="16" operator="notContains" text="*">
      <formula>ISERROR(SEARCH("*",B57))</formula>
    </cfRule>
    <cfRule type="containsText" dxfId="1111" priority="17" operator="containsText" text="*">
      <formula>NOT(ISERROR(SEARCH("*",B57)))</formula>
    </cfRule>
  </conditionalFormatting>
  <conditionalFormatting sqref="N57:N61">
    <cfRule type="notContainsText" dxfId="1110" priority="14" operator="notContains" text="*">
      <formula>ISERROR(SEARCH("*",N57))</formula>
    </cfRule>
    <cfRule type="containsText" dxfId="1109" priority="15" operator="containsText" text="*">
      <formula>NOT(ISERROR(SEARCH("*",N57)))</formula>
    </cfRule>
  </conditionalFormatting>
  <conditionalFormatting sqref="B75:B79">
    <cfRule type="notContainsText" dxfId="1108" priority="10" operator="notContains" text="*">
      <formula>ISERROR(SEARCH("*",B75))</formula>
    </cfRule>
    <cfRule type="containsText" dxfId="1107" priority="11" operator="containsText" text="*">
      <formula>NOT(ISERROR(SEARCH("*",B75)))</formula>
    </cfRule>
  </conditionalFormatting>
  <conditionalFormatting sqref="N75:N79">
    <cfRule type="notContainsText" dxfId="1106" priority="8" operator="notContains" text="*">
      <formula>ISERROR(SEARCH("*",N75))</formula>
    </cfRule>
    <cfRule type="containsText" dxfId="1105" priority="9" operator="containsText" text="*">
      <formula>NOT(ISERROR(SEARCH("*",N75)))</formula>
    </cfRule>
  </conditionalFormatting>
  <conditionalFormatting sqref="K16:L18">
    <cfRule type="expression" dxfId="1104" priority="4">
      <formula>$M$15="ИП"</formula>
    </cfRule>
  </conditionalFormatting>
  <conditionalFormatting sqref="M16:X16">
    <cfRule type="notContainsText" dxfId="1103" priority="2" operator="notContains" text="*">
      <formula>ISERROR(SEARCH("*",M16))</formula>
    </cfRule>
    <cfRule type="containsText" dxfId="1102" priority="3" operator="containsText" text="*">
      <formula>NOT(ISERROR(SEARCH("*",M16)))</formula>
    </cfRule>
  </conditionalFormatting>
  <dataValidations count="25">
    <dataValidation type="date" allowBlank="1" showInputMessage="1" showErrorMessage="1" sqref="M21:X21">
      <formula1>18264</formula1>
      <formula2>TODAY()</formula2>
    </dataValidation>
    <dataValidation type="list" allowBlank="1" showInputMessage="1" showErrorMessage="1" sqref="M29:X29">
      <formula1>OsnRassh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7:X37">
      <formula1>SobstvRegBiznes</formula1>
    </dataValidation>
    <dataValidation type="date" allowBlank="1" showInputMessage="1" showErrorMessage="1" sqref="M38:X38">
      <formula1>TODAY()</formula1>
      <formula2>401769</formula2>
    </dataValidation>
    <dataValidation type="whole" allowBlank="1" showInputMessage="1" showErrorMessage="1" sqref="M39:X39">
      <formula1>0</formula1>
      <formula2>1200</formula2>
    </dataValidation>
    <dataValidation type="whole" allowBlank="1" showInputMessage="1" showErrorMessage="1" sqref="M40:X41">
      <formula1>1</formula1>
      <formula2>1200</formula2>
    </dataValidation>
    <dataValidation type="textLength" allowBlank="1" showInputMessage="1" showErrorMessage="1" sqref="G50:H51 N57:O61 N75:O79">
      <formula1>4</formula1>
      <formula2>4</formula2>
    </dataValidation>
    <dataValidation type="textLength" allowBlank="1" showInputMessage="1" showErrorMessage="1" sqref="I50:J51">
      <formula1>6</formula1>
      <formula2>6</formula2>
    </dataValidation>
    <dataValidation type="date" allowBlank="1" showInputMessage="1" showErrorMessage="1" sqref="I46:J47 G57:H61 T57:U61 G75:H79 T75:U79 O113">
      <formula1>1</formula1>
      <formula2>TODAY()</formula2>
    </dataValidation>
    <dataValidation type="list" allowBlank="1" showInputMessage="1" showErrorMessage="1" sqref="G46:H47">
      <formula1>"Ген. директор, Гл. бухгалтер,Директор,"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F57:F61 F75:F79">
      <formula1>SobstvOPF</formula1>
    </dataValidation>
    <dataValidation type="decimal" allowBlank="1" showInputMessage="1" showErrorMessage="1" sqref="X64:Y68 X82:Y86">
      <formula1>0</formula1>
      <formula2>1</formula2>
    </dataValidation>
    <dataValidation type="whole" allowBlank="1" showInputMessage="1" showErrorMessage="1" sqref="V64:W68 V82:W86">
      <formula1>0</formula1>
      <formula2>12000</formula2>
    </dataValidation>
    <dataValidation type="textLength" allowBlank="1" showInputMessage="1" showErrorMessage="1" sqref="O93:S97">
      <formula1>20</formula1>
      <formula2>20</formula2>
    </dataValidation>
    <dataValidation type="list" allowBlank="1" showInputMessage="1" showErrorMessage="1" sqref="T93:Y97">
      <formula1>"Нет,Да,"</formula1>
    </dataValidation>
    <dataValidation type="list" allowBlank="1" showInputMessage="1" showErrorMessage="1" sqref="Z113:AA114 Z138:AA139">
      <formula1>"Да,Нет,"</formula1>
    </dataValidation>
  </dataValidations>
  <pageMargins left="0.25" right="0.25" top="0.75" bottom="0.75" header="0.3" footer="0.3"/>
  <pageSetup paperSize="9" scale="37" orientation="portrait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0" id="{FF8EC8CA-9DAD-4279-BB6B-1BD4AAD61FC4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51" id="{5AD939A8-4F63-4575-B7AD-2F4F698A1943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HYPERLINK(SUBSTITUTE(CELL("адрес",From5ToFLUL2),"'",""),"Назад")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Анкета5!C21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Анкета5!D21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099" priority="44" operator="notContains" text="*">
      <formula>ISERROR(SEARCH("*",M17))</formula>
    </cfRule>
    <cfRule type="containsText" dxfId="1098" priority="45" operator="containsText" text="*">
      <formula>NOT(ISERROR(SEARCH("*",M17)))</formula>
    </cfRule>
  </conditionalFormatting>
  <conditionalFormatting sqref="M18 W18">
    <cfRule type="notContainsText" dxfId="1097" priority="42" operator="notContains" text="*">
      <formula>ISERROR(SEARCH("*",M18))</formula>
    </cfRule>
  </conditionalFormatting>
  <conditionalFormatting sqref="M18 W18">
    <cfRule type="containsText" dxfId="1096" priority="43" operator="containsText" text="*">
      <formula>NOT(ISERROR(SEARCH("*",M18)))</formula>
    </cfRule>
  </conditionalFormatting>
  <conditionalFormatting sqref="M15:X15">
    <cfRule type="notContainsText" dxfId="1095" priority="40" operator="notContains" text="*">
      <formula>ISERROR(SEARCH("*",M15))</formula>
    </cfRule>
    <cfRule type="containsText" dxfId="1094" priority="41" operator="containsText" text="*">
      <formula>NOT(ISERROR(SEARCH("*",M15)))</formula>
    </cfRule>
  </conditionalFormatting>
  <conditionalFormatting sqref="M20:X20">
    <cfRule type="notContainsText" dxfId="1093" priority="38" operator="notContains" text="*">
      <formula>ISERROR(SEARCH("*",M20))</formula>
    </cfRule>
    <cfRule type="containsText" dxfId="1092" priority="39" operator="containsText" text="*">
      <formula>NOT(ISERROR(SEARCH("*",M20)))</formula>
    </cfRule>
  </conditionalFormatting>
  <conditionalFormatting sqref="M21:X23">
    <cfRule type="notContainsText" dxfId="1091" priority="34" operator="notContains" text="*">
      <formula>ISERROR(SEARCH("*",M21))</formula>
    </cfRule>
    <cfRule type="containsText" dxfId="1090" priority="35" operator="containsText" text="*">
      <formula>NOT(ISERROR(SEARCH("*",M21)))</formula>
    </cfRule>
  </conditionalFormatting>
  <conditionalFormatting sqref="M24:X27">
    <cfRule type="notContainsText" dxfId="1089" priority="32" operator="notContains" text="*">
      <formula>ISERROR(SEARCH("*",M24))</formula>
    </cfRule>
    <cfRule type="containsText" dxfId="1088" priority="33" operator="containsText" text="*">
      <formula>NOT(ISERROR(SEARCH("*",M24)))</formula>
    </cfRule>
  </conditionalFormatting>
  <conditionalFormatting sqref="P36">
    <cfRule type="notContainsText" dxfId="1087" priority="30" operator="notContains" text="*">
      <formula>ISERROR(SEARCH("*",P36))</formula>
    </cfRule>
    <cfRule type="containsText" dxfId="1086" priority="31" operator="containsText" text="*">
      <formula>NOT(ISERROR(SEARCH("*",P36)))</formula>
    </cfRule>
  </conditionalFormatting>
  <conditionalFormatting sqref="V36">
    <cfRule type="notContainsText" dxfId="1085" priority="28" operator="notContains" text="*">
      <formula>ISERROR(SEARCH("*",V36))</formula>
    </cfRule>
    <cfRule type="containsText" dxfId="1084" priority="29" operator="containsText" text="*">
      <formula>NOT(ISERROR(SEARCH("*",V36)))</formula>
    </cfRule>
  </conditionalFormatting>
  <conditionalFormatting sqref="M28:X34">
    <cfRule type="notContainsText" dxfId="1083" priority="26" operator="notContains" text="*">
      <formula>ISERROR(SEARCH("*",M28))</formula>
    </cfRule>
    <cfRule type="containsText" dxfId="1082" priority="27" operator="containsText" text="*">
      <formula>NOT(ISERROR(SEARCH("*",M28)))</formula>
    </cfRule>
  </conditionalFormatting>
  <conditionalFormatting sqref="M35:X35">
    <cfRule type="notContainsText" dxfId="1081" priority="24" operator="notContains" text="*">
      <formula>ISERROR(SEARCH("*",M35))</formula>
    </cfRule>
    <cfRule type="containsText" dxfId="1080" priority="25" operator="containsText" text="*">
      <formula>NOT(ISERROR(SEARCH("*",M35)))</formula>
    </cfRule>
  </conditionalFormatting>
  <conditionalFormatting sqref="M37:X37">
    <cfRule type="notContainsText" dxfId="1079" priority="22" operator="notContains" text="*">
      <formula>ISERROR(SEARCH("*",M37))</formula>
    </cfRule>
    <cfRule type="containsText" dxfId="1078" priority="23" operator="containsText" text="*">
      <formula>NOT(ISERROR(SEARCH("*",M37)))</formula>
    </cfRule>
  </conditionalFormatting>
  <conditionalFormatting sqref="M38:X38">
    <cfRule type="notContainsText" dxfId="1077" priority="20" operator="notContains" text="*">
      <formula>ISERROR(SEARCH("*",M38))</formula>
    </cfRule>
    <cfRule type="containsText" dxfId="1076" priority="21" operator="containsText" text="*">
      <formula>NOT(ISERROR(SEARCH("*",M38)))</formula>
    </cfRule>
  </conditionalFormatting>
  <conditionalFormatting sqref="M39:X39">
    <cfRule type="notContainsText" dxfId="1075" priority="18" operator="notContains" text="*">
      <formula>ISERROR(SEARCH("*",M39))</formula>
    </cfRule>
    <cfRule type="containsText" dxfId="1074" priority="19" operator="containsText" text="*">
      <formula>NOT(ISERROR(SEARCH("*",M39)))</formula>
    </cfRule>
  </conditionalFormatting>
  <conditionalFormatting sqref="M40:X40">
    <cfRule type="notContainsText" dxfId="1073" priority="16" operator="notContains" text="*">
      <formula>ISERROR(SEARCH("*",M40))</formula>
    </cfRule>
    <cfRule type="containsText" dxfId="1072" priority="17" operator="containsText" text="*">
      <formula>NOT(ISERROR(SEARCH("*",M40)))</formula>
    </cfRule>
  </conditionalFormatting>
  <conditionalFormatting sqref="G50:G51 I50:I51">
    <cfRule type="notContainsText" dxfId="1071" priority="14" operator="notContains" text="*">
      <formula>ISERROR(SEARCH("*",G50))</formula>
    </cfRule>
    <cfRule type="containsText" dxfId="1070" priority="15" operator="containsText" text="*">
      <formula>NOT(ISERROR(SEARCH("*",G50)))</formula>
    </cfRule>
  </conditionalFormatting>
  <conditionalFormatting sqref="B50:B51">
    <cfRule type="notContainsText" dxfId="1069" priority="12" operator="notContains" text="*">
      <formula>ISERROR(SEARCH("*",B50))</formula>
    </cfRule>
    <cfRule type="containsText" dxfId="1068" priority="13" operator="containsText" text="*">
      <formula>NOT(ISERROR(SEARCH("*",B50)))</formula>
    </cfRule>
  </conditionalFormatting>
  <conditionalFormatting sqref="B57:B61">
    <cfRule type="notContainsText" dxfId="1067" priority="10" operator="notContains" text="*">
      <formula>ISERROR(SEARCH("*",B57))</formula>
    </cfRule>
    <cfRule type="containsText" dxfId="1066" priority="11" operator="containsText" text="*">
      <formula>NOT(ISERROR(SEARCH("*",B57)))</formula>
    </cfRule>
  </conditionalFormatting>
  <conditionalFormatting sqref="N57:N61">
    <cfRule type="notContainsText" dxfId="1065" priority="8" operator="notContains" text="*">
      <formula>ISERROR(SEARCH("*",N57))</formula>
    </cfRule>
    <cfRule type="containsText" dxfId="1064" priority="9" operator="containsText" text="*">
      <formula>NOT(ISERROR(SEARCH("*",N57)))</formula>
    </cfRule>
  </conditionalFormatting>
  <conditionalFormatting sqref="B75:B79">
    <cfRule type="notContainsText" dxfId="1063" priority="6" operator="notContains" text="*">
      <formula>ISERROR(SEARCH("*",B75))</formula>
    </cfRule>
    <cfRule type="containsText" dxfId="1062" priority="7" operator="containsText" text="*">
      <formula>NOT(ISERROR(SEARCH("*",B75)))</formula>
    </cfRule>
  </conditionalFormatting>
  <conditionalFormatting sqref="N75:N79">
    <cfRule type="notContainsText" dxfId="1061" priority="4" operator="notContains" text="*">
      <formula>ISERROR(SEARCH("*",N75))</formula>
    </cfRule>
    <cfRule type="containsText" dxfId="1060" priority="5" operator="containsText" text="*">
      <formula>NOT(ISERROR(SEARCH("*",N75)))</formula>
    </cfRule>
  </conditionalFormatting>
  <conditionalFormatting sqref="K16:L18">
    <cfRule type="expression" dxfId="1059" priority="3">
      <formula>$M$15="ИП"</formula>
    </cfRule>
  </conditionalFormatting>
  <conditionalFormatting sqref="M16:X16">
    <cfRule type="notContainsText" dxfId="1058" priority="1" operator="notContains" text="*">
      <formula>ISERROR(SEARCH("*",M16))</formula>
    </cfRule>
    <cfRule type="containsText" dxfId="105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6657C150-932E-4ED2-8CED-A8078A6DBEC2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90C3E2D8-5E3F-4472-830E-DC35B8304476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M141"/>
  <sheetViews>
    <sheetView topLeftCell="A115" zoomScale="80" zoomScaleNormal="80" workbookViewId="0">
      <selection activeCell="O138" sqref="O138:P139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HYPERLINK(SUBSTITUTE(CELL("адрес",From5ToFLUL3),"'",""),"Назад")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Анкета5!C22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Анкета5!D22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054" priority="44" operator="notContains" text="*">
      <formula>ISERROR(SEARCH("*",M17))</formula>
    </cfRule>
    <cfRule type="containsText" dxfId="1053" priority="45" operator="containsText" text="*">
      <formula>NOT(ISERROR(SEARCH("*",M17)))</formula>
    </cfRule>
  </conditionalFormatting>
  <conditionalFormatting sqref="M18 W18">
    <cfRule type="notContainsText" dxfId="1052" priority="42" operator="notContains" text="*">
      <formula>ISERROR(SEARCH("*",M18))</formula>
    </cfRule>
  </conditionalFormatting>
  <conditionalFormatting sqref="M18 W18">
    <cfRule type="containsText" dxfId="1051" priority="43" operator="containsText" text="*">
      <formula>NOT(ISERROR(SEARCH("*",M18)))</formula>
    </cfRule>
  </conditionalFormatting>
  <conditionalFormatting sqref="M15:X15">
    <cfRule type="notContainsText" dxfId="1050" priority="40" operator="notContains" text="*">
      <formula>ISERROR(SEARCH("*",M15))</formula>
    </cfRule>
    <cfRule type="containsText" dxfId="1049" priority="41" operator="containsText" text="*">
      <formula>NOT(ISERROR(SEARCH("*",M15)))</formula>
    </cfRule>
  </conditionalFormatting>
  <conditionalFormatting sqref="M20:X20">
    <cfRule type="notContainsText" dxfId="1048" priority="38" operator="notContains" text="*">
      <formula>ISERROR(SEARCH("*",M20))</formula>
    </cfRule>
    <cfRule type="containsText" dxfId="1047" priority="39" operator="containsText" text="*">
      <formula>NOT(ISERROR(SEARCH("*",M20)))</formula>
    </cfRule>
  </conditionalFormatting>
  <conditionalFormatting sqref="M21:X23">
    <cfRule type="notContainsText" dxfId="1046" priority="34" operator="notContains" text="*">
      <formula>ISERROR(SEARCH("*",M21))</formula>
    </cfRule>
    <cfRule type="containsText" dxfId="1045" priority="35" operator="containsText" text="*">
      <formula>NOT(ISERROR(SEARCH("*",M21)))</formula>
    </cfRule>
  </conditionalFormatting>
  <conditionalFormatting sqref="M24:X27">
    <cfRule type="notContainsText" dxfId="1044" priority="32" operator="notContains" text="*">
      <formula>ISERROR(SEARCH("*",M24))</formula>
    </cfRule>
    <cfRule type="containsText" dxfId="1043" priority="33" operator="containsText" text="*">
      <formula>NOT(ISERROR(SEARCH("*",M24)))</formula>
    </cfRule>
  </conditionalFormatting>
  <conditionalFormatting sqref="P36">
    <cfRule type="notContainsText" dxfId="1042" priority="30" operator="notContains" text="*">
      <formula>ISERROR(SEARCH("*",P36))</formula>
    </cfRule>
    <cfRule type="containsText" dxfId="1041" priority="31" operator="containsText" text="*">
      <formula>NOT(ISERROR(SEARCH("*",P36)))</formula>
    </cfRule>
  </conditionalFormatting>
  <conditionalFormatting sqref="V36">
    <cfRule type="notContainsText" dxfId="1040" priority="28" operator="notContains" text="*">
      <formula>ISERROR(SEARCH("*",V36))</formula>
    </cfRule>
    <cfRule type="containsText" dxfId="1039" priority="29" operator="containsText" text="*">
      <formula>NOT(ISERROR(SEARCH("*",V36)))</formula>
    </cfRule>
  </conditionalFormatting>
  <conditionalFormatting sqref="M28:X34">
    <cfRule type="notContainsText" dxfId="1038" priority="26" operator="notContains" text="*">
      <formula>ISERROR(SEARCH("*",M28))</formula>
    </cfRule>
    <cfRule type="containsText" dxfId="1037" priority="27" operator="containsText" text="*">
      <formula>NOT(ISERROR(SEARCH("*",M28)))</formula>
    </cfRule>
  </conditionalFormatting>
  <conditionalFormatting sqref="M35:X35">
    <cfRule type="notContainsText" dxfId="1036" priority="24" operator="notContains" text="*">
      <formula>ISERROR(SEARCH("*",M35))</formula>
    </cfRule>
    <cfRule type="containsText" dxfId="1035" priority="25" operator="containsText" text="*">
      <formula>NOT(ISERROR(SEARCH("*",M35)))</formula>
    </cfRule>
  </conditionalFormatting>
  <conditionalFormatting sqref="M37:X37">
    <cfRule type="notContainsText" dxfId="1034" priority="22" operator="notContains" text="*">
      <formula>ISERROR(SEARCH("*",M37))</formula>
    </cfRule>
    <cfRule type="containsText" dxfId="1033" priority="23" operator="containsText" text="*">
      <formula>NOT(ISERROR(SEARCH("*",M37)))</formula>
    </cfRule>
  </conditionalFormatting>
  <conditionalFormatting sqref="M38:X38">
    <cfRule type="notContainsText" dxfId="1032" priority="20" operator="notContains" text="*">
      <formula>ISERROR(SEARCH("*",M38))</formula>
    </cfRule>
    <cfRule type="containsText" dxfId="1031" priority="21" operator="containsText" text="*">
      <formula>NOT(ISERROR(SEARCH("*",M38)))</formula>
    </cfRule>
  </conditionalFormatting>
  <conditionalFormatting sqref="M39:X39">
    <cfRule type="notContainsText" dxfId="1030" priority="18" operator="notContains" text="*">
      <formula>ISERROR(SEARCH("*",M39))</formula>
    </cfRule>
    <cfRule type="containsText" dxfId="1029" priority="19" operator="containsText" text="*">
      <formula>NOT(ISERROR(SEARCH("*",M39)))</formula>
    </cfRule>
  </conditionalFormatting>
  <conditionalFormatting sqref="M40:X40">
    <cfRule type="notContainsText" dxfId="1028" priority="16" operator="notContains" text="*">
      <formula>ISERROR(SEARCH("*",M40))</formula>
    </cfRule>
    <cfRule type="containsText" dxfId="1027" priority="17" operator="containsText" text="*">
      <formula>NOT(ISERROR(SEARCH("*",M40)))</formula>
    </cfRule>
  </conditionalFormatting>
  <conditionalFormatting sqref="G50:G51 I50:I51">
    <cfRule type="notContainsText" dxfId="1026" priority="14" operator="notContains" text="*">
      <formula>ISERROR(SEARCH("*",G50))</formula>
    </cfRule>
    <cfRule type="containsText" dxfId="1025" priority="15" operator="containsText" text="*">
      <formula>NOT(ISERROR(SEARCH("*",G50)))</formula>
    </cfRule>
  </conditionalFormatting>
  <conditionalFormatting sqref="B50:B51">
    <cfRule type="notContainsText" dxfId="1024" priority="12" operator="notContains" text="*">
      <formula>ISERROR(SEARCH("*",B50))</formula>
    </cfRule>
    <cfRule type="containsText" dxfId="1023" priority="13" operator="containsText" text="*">
      <formula>NOT(ISERROR(SEARCH("*",B50)))</formula>
    </cfRule>
  </conditionalFormatting>
  <conditionalFormatting sqref="B57:B61">
    <cfRule type="notContainsText" dxfId="1022" priority="10" operator="notContains" text="*">
      <formula>ISERROR(SEARCH("*",B57))</formula>
    </cfRule>
    <cfRule type="containsText" dxfId="1021" priority="11" operator="containsText" text="*">
      <formula>NOT(ISERROR(SEARCH("*",B57)))</formula>
    </cfRule>
  </conditionalFormatting>
  <conditionalFormatting sqref="N57:N61">
    <cfRule type="notContainsText" dxfId="1020" priority="8" operator="notContains" text="*">
      <formula>ISERROR(SEARCH("*",N57))</formula>
    </cfRule>
    <cfRule type="containsText" dxfId="1019" priority="9" operator="containsText" text="*">
      <formula>NOT(ISERROR(SEARCH("*",N57)))</formula>
    </cfRule>
  </conditionalFormatting>
  <conditionalFormatting sqref="B75:B79">
    <cfRule type="notContainsText" dxfId="1018" priority="6" operator="notContains" text="*">
      <formula>ISERROR(SEARCH("*",B75))</formula>
    </cfRule>
    <cfRule type="containsText" dxfId="1017" priority="7" operator="containsText" text="*">
      <formula>NOT(ISERROR(SEARCH("*",B75)))</formula>
    </cfRule>
  </conditionalFormatting>
  <conditionalFormatting sqref="N75:N79">
    <cfRule type="notContainsText" dxfId="1016" priority="4" operator="notContains" text="*">
      <formula>ISERROR(SEARCH("*",N75))</formula>
    </cfRule>
    <cfRule type="containsText" dxfId="1015" priority="5" operator="containsText" text="*">
      <formula>NOT(ISERROR(SEARCH("*",N75)))</formula>
    </cfRule>
  </conditionalFormatting>
  <conditionalFormatting sqref="K16:L18">
    <cfRule type="expression" dxfId="1014" priority="3">
      <formula>$M$15="ИП"</formula>
    </cfRule>
  </conditionalFormatting>
  <conditionalFormatting sqref="M16:X16">
    <cfRule type="notContainsText" dxfId="1013" priority="1" operator="notContains" text="*">
      <formula>ISERROR(SEARCH("*",M16))</formula>
    </cfRule>
    <cfRule type="containsText" dxfId="101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AEE7188A-992F-4285-998E-DC433F8C72D3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B749A7EE-2302-473E-96C2-9AA1AA0DCC7B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HYPERLINK(SUBSTITUTE(CELL("адрес",From5ToFLUL4),"'",""),"Назад")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Анкета5!C23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Анкета5!D23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009" priority="44" operator="notContains" text="*">
      <formula>ISERROR(SEARCH("*",M17))</formula>
    </cfRule>
    <cfRule type="containsText" dxfId="1008" priority="45" operator="containsText" text="*">
      <formula>NOT(ISERROR(SEARCH("*",M17)))</formula>
    </cfRule>
  </conditionalFormatting>
  <conditionalFormatting sqref="M18 W18">
    <cfRule type="notContainsText" dxfId="1007" priority="42" operator="notContains" text="*">
      <formula>ISERROR(SEARCH("*",M18))</formula>
    </cfRule>
  </conditionalFormatting>
  <conditionalFormatting sqref="M18 W18">
    <cfRule type="containsText" dxfId="1006" priority="43" operator="containsText" text="*">
      <formula>NOT(ISERROR(SEARCH("*",M18)))</formula>
    </cfRule>
  </conditionalFormatting>
  <conditionalFormatting sqref="M15:X15">
    <cfRule type="notContainsText" dxfId="1005" priority="40" operator="notContains" text="*">
      <formula>ISERROR(SEARCH("*",M15))</formula>
    </cfRule>
    <cfRule type="containsText" dxfId="1004" priority="41" operator="containsText" text="*">
      <formula>NOT(ISERROR(SEARCH("*",M15)))</formula>
    </cfRule>
  </conditionalFormatting>
  <conditionalFormatting sqref="M20:X20">
    <cfRule type="notContainsText" dxfId="1003" priority="38" operator="notContains" text="*">
      <formula>ISERROR(SEARCH("*",M20))</formula>
    </cfRule>
    <cfRule type="containsText" dxfId="1002" priority="39" operator="containsText" text="*">
      <formula>NOT(ISERROR(SEARCH("*",M20)))</formula>
    </cfRule>
  </conditionalFormatting>
  <conditionalFormatting sqref="M21:X23">
    <cfRule type="notContainsText" dxfId="1001" priority="34" operator="notContains" text="*">
      <formula>ISERROR(SEARCH("*",M21))</formula>
    </cfRule>
    <cfRule type="containsText" dxfId="1000" priority="35" operator="containsText" text="*">
      <formula>NOT(ISERROR(SEARCH("*",M21)))</formula>
    </cfRule>
  </conditionalFormatting>
  <conditionalFormatting sqref="M24:X27">
    <cfRule type="notContainsText" dxfId="999" priority="32" operator="notContains" text="*">
      <formula>ISERROR(SEARCH("*",M24))</formula>
    </cfRule>
    <cfRule type="containsText" dxfId="998" priority="33" operator="containsText" text="*">
      <formula>NOT(ISERROR(SEARCH("*",M24)))</formula>
    </cfRule>
  </conditionalFormatting>
  <conditionalFormatting sqref="P36">
    <cfRule type="notContainsText" dxfId="997" priority="30" operator="notContains" text="*">
      <formula>ISERROR(SEARCH("*",P36))</formula>
    </cfRule>
    <cfRule type="containsText" dxfId="996" priority="31" operator="containsText" text="*">
      <formula>NOT(ISERROR(SEARCH("*",P36)))</formula>
    </cfRule>
  </conditionalFormatting>
  <conditionalFormatting sqref="V36">
    <cfRule type="notContainsText" dxfId="995" priority="28" operator="notContains" text="*">
      <formula>ISERROR(SEARCH("*",V36))</formula>
    </cfRule>
    <cfRule type="containsText" dxfId="994" priority="29" operator="containsText" text="*">
      <formula>NOT(ISERROR(SEARCH("*",V36)))</formula>
    </cfRule>
  </conditionalFormatting>
  <conditionalFormatting sqref="M28:X34">
    <cfRule type="notContainsText" dxfId="993" priority="26" operator="notContains" text="*">
      <formula>ISERROR(SEARCH("*",M28))</formula>
    </cfRule>
    <cfRule type="containsText" dxfId="992" priority="27" operator="containsText" text="*">
      <formula>NOT(ISERROR(SEARCH("*",M28)))</formula>
    </cfRule>
  </conditionalFormatting>
  <conditionalFormatting sqref="M35:X35">
    <cfRule type="notContainsText" dxfId="991" priority="24" operator="notContains" text="*">
      <formula>ISERROR(SEARCH("*",M35))</formula>
    </cfRule>
    <cfRule type="containsText" dxfId="990" priority="25" operator="containsText" text="*">
      <formula>NOT(ISERROR(SEARCH("*",M35)))</formula>
    </cfRule>
  </conditionalFormatting>
  <conditionalFormatting sqref="M37:X37">
    <cfRule type="notContainsText" dxfId="989" priority="22" operator="notContains" text="*">
      <formula>ISERROR(SEARCH("*",M37))</formula>
    </cfRule>
    <cfRule type="containsText" dxfId="988" priority="23" operator="containsText" text="*">
      <formula>NOT(ISERROR(SEARCH("*",M37)))</formula>
    </cfRule>
  </conditionalFormatting>
  <conditionalFormatting sqref="M38:X38">
    <cfRule type="notContainsText" dxfId="987" priority="20" operator="notContains" text="*">
      <formula>ISERROR(SEARCH("*",M38))</formula>
    </cfRule>
    <cfRule type="containsText" dxfId="986" priority="21" operator="containsText" text="*">
      <formula>NOT(ISERROR(SEARCH("*",M38)))</formula>
    </cfRule>
  </conditionalFormatting>
  <conditionalFormatting sqref="M39:X39">
    <cfRule type="notContainsText" dxfId="985" priority="18" operator="notContains" text="*">
      <formula>ISERROR(SEARCH("*",M39))</formula>
    </cfRule>
    <cfRule type="containsText" dxfId="984" priority="19" operator="containsText" text="*">
      <formula>NOT(ISERROR(SEARCH("*",M39)))</formula>
    </cfRule>
  </conditionalFormatting>
  <conditionalFormatting sqref="M40:X40">
    <cfRule type="notContainsText" dxfId="983" priority="16" operator="notContains" text="*">
      <formula>ISERROR(SEARCH("*",M40))</formula>
    </cfRule>
    <cfRule type="containsText" dxfId="982" priority="17" operator="containsText" text="*">
      <formula>NOT(ISERROR(SEARCH("*",M40)))</formula>
    </cfRule>
  </conditionalFormatting>
  <conditionalFormatting sqref="G50:G51 I50:I51">
    <cfRule type="notContainsText" dxfId="981" priority="14" operator="notContains" text="*">
      <formula>ISERROR(SEARCH("*",G50))</formula>
    </cfRule>
    <cfRule type="containsText" dxfId="980" priority="15" operator="containsText" text="*">
      <formula>NOT(ISERROR(SEARCH("*",G50)))</formula>
    </cfRule>
  </conditionalFormatting>
  <conditionalFormatting sqref="B50:B51">
    <cfRule type="notContainsText" dxfId="979" priority="12" operator="notContains" text="*">
      <formula>ISERROR(SEARCH("*",B50))</formula>
    </cfRule>
    <cfRule type="containsText" dxfId="978" priority="13" operator="containsText" text="*">
      <formula>NOT(ISERROR(SEARCH("*",B50)))</formula>
    </cfRule>
  </conditionalFormatting>
  <conditionalFormatting sqref="B57:B61">
    <cfRule type="notContainsText" dxfId="977" priority="10" operator="notContains" text="*">
      <formula>ISERROR(SEARCH("*",B57))</formula>
    </cfRule>
    <cfRule type="containsText" dxfId="976" priority="11" operator="containsText" text="*">
      <formula>NOT(ISERROR(SEARCH("*",B57)))</formula>
    </cfRule>
  </conditionalFormatting>
  <conditionalFormatting sqref="N57:N61">
    <cfRule type="notContainsText" dxfId="975" priority="8" operator="notContains" text="*">
      <formula>ISERROR(SEARCH("*",N57))</formula>
    </cfRule>
    <cfRule type="containsText" dxfId="974" priority="9" operator="containsText" text="*">
      <formula>NOT(ISERROR(SEARCH("*",N57)))</formula>
    </cfRule>
  </conditionalFormatting>
  <conditionalFormatting sqref="B75:B79">
    <cfRule type="notContainsText" dxfId="973" priority="6" operator="notContains" text="*">
      <formula>ISERROR(SEARCH("*",B75))</formula>
    </cfRule>
    <cfRule type="containsText" dxfId="972" priority="7" operator="containsText" text="*">
      <formula>NOT(ISERROR(SEARCH("*",B75)))</formula>
    </cfRule>
  </conditionalFormatting>
  <conditionalFormatting sqref="N75:N79">
    <cfRule type="notContainsText" dxfId="971" priority="4" operator="notContains" text="*">
      <formula>ISERROR(SEARCH("*",N75))</formula>
    </cfRule>
    <cfRule type="containsText" dxfId="970" priority="5" operator="containsText" text="*">
      <formula>NOT(ISERROR(SEARCH("*",N75)))</formula>
    </cfRule>
  </conditionalFormatting>
  <conditionalFormatting sqref="K16:L18">
    <cfRule type="expression" dxfId="969" priority="3">
      <formula>$M$15="ИП"</formula>
    </cfRule>
  </conditionalFormatting>
  <conditionalFormatting sqref="M16:X16">
    <cfRule type="notContainsText" dxfId="968" priority="1" operator="notContains" text="*">
      <formula>ISERROR(SEARCH("*",M16))</formula>
    </cfRule>
    <cfRule type="containsText" dxfId="96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2FD02AC-97CB-4A7A-B62F-9F3162FAA5A4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4F22A89C-347E-45A5-8C1C-4F79602079A5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88"/>
  <sheetViews>
    <sheetView topLeftCell="E1" workbookViewId="0">
      <selection activeCell="P2" sqref="P2:P10"/>
    </sheetView>
  </sheetViews>
  <sheetFormatPr defaultRowHeight="15" x14ac:dyDescent="0.25"/>
  <cols>
    <col min="1" max="1" width="34.140625" bestFit="1" customWidth="1"/>
    <col min="2" max="2" width="46.28515625" bestFit="1" customWidth="1"/>
    <col min="3" max="3" width="17.42578125" bestFit="1" customWidth="1"/>
    <col min="4" max="4" width="40.28515625" bestFit="1" customWidth="1"/>
    <col min="5" max="5" width="17" bestFit="1" customWidth="1"/>
    <col min="6" max="6" width="35.7109375" bestFit="1" customWidth="1"/>
    <col min="7" max="7" width="17.42578125" bestFit="1" customWidth="1"/>
  </cols>
  <sheetData>
    <row r="1" spans="1:21" ht="45" x14ac:dyDescent="0.25">
      <c r="A1" s="12" t="s">
        <v>227</v>
      </c>
      <c r="B1" s="12" t="s">
        <v>223</v>
      </c>
      <c r="C1" s="12"/>
      <c r="D1" s="12" t="s">
        <v>224</v>
      </c>
      <c r="E1" s="12"/>
      <c r="F1" s="12" t="s">
        <v>228</v>
      </c>
      <c r="G1" s="13"/>
      <c r="H1" s="14" t="s">
        <v>229</v>
      </c>
      <c r="I1" s="14" t="s">
        <v>230</v>
      </c>
      <c r="J1" s="14" t="s">
        <v>231</v>
      </c>
      <c r="K1" s="14" t="s">
        <v>232</v>
      </c>
      <c r="L1" s="14" t="s">
        <v>233</v>
      </c>
      <c r="M1" s="14" t="s">
        <v>234</v>
      </c>
      <c r="O1" s="14" t="s">
        <v>227</v>
      </c>
      <c r="P1" s="14" t="s">
        <v>265</v>
      </c>
      <c r="Q1" s="14">
        <v>0</v>
      </c>
      <c r="R1" s="14" t="s">
        <v>266</v>
      </c>
      <c r="S1" s="14">
        <v>0</v>
      </c>
      <c r="T1" s="14" t="s">
        <v>267</v>
      </c>
      <c r="U1" s="14">
        <v>15</v>
      </c>
    </row>
    <row r="2" spans="1:21" x14ac:dyDescent="0.25">
      <c r="A2" t="s">
        <v>235</v>
      </c>
      <c r="B2" t="s">
        <v>767</v>
      </c>
      <c r="C2" t="s">
        <v>237</v>
      </c>
      <c r="D2" t="s">
        <v>147</v>
      </c>
      <c r="F2" t="s">
        <v>147</v>
      </c>
      <c r="H2">
        <v>5</v>
      </c>
      <c r="I2">
        <v>8</v>
      </c>
      <c r="O2" s="16" t="s">
        <v>235</v>
      </c>
      <c r="P2" t="s">
        <v>236</v>
      </c>
      <c r="Q2" s="15">
        <v>3</v>
      </c>
      <c r="R2" t="s">
        <v>238</v>
      </c>
      <c r="S2" s="15">
        <v>2</v>
      </c>
      <c r="T2" t="s">
        <v>241</v>
      </c>
      <c r="U2" s="15">
        <v>6</v>
      </c>
    </row>
    <row r="3" spans="1:21" x14ac:dyDescent="0.25">
      <c r="A3" t="s">
        <v>235</v>
      </c>
      <c r="B3" t="s">
        <v>768</v>
      </c>
      <c r="C3" t="s">
        <v>237</v>
      </c>
      <c r="D3" t="s">
        <v>147</v>
      </c>
      <c r="F3" t="s">
        <v>147</v>
      </c>
      <c r="H3">
        <v>4</v>
      </c>
      <c r="I3">
        <v>7</v>
      </c>
      <c r="O3" s="17" t="s">
        <v>251</v>
      </c>
      <c r="P3" t="s">
        <v>248</v>
      </c>
      <c r="R3" t="s">
        <v>240</v>
      </c>
      <c r="T3" t="s">
        <v>242</v>
      </c>
    </row>
    <row r="4" spans="1:21" x14ac:dyDescent="0.25">
      <c r="A4" t="s">
        <v>235</v>
      </c>
      <c r="B4" t="s">
        <v>769</v>
      </c>
      <c r="C4" t="s">
        <v>237</v>
      </c>
      <c r="D4" t="s">
        <v>147</v>
      </c>
      <c r="F4" t="s">
        <v>147</v>
      </c>
      <c r="H4">
        <v>4</v>
      </c>
      <c r="I4">
        <v>7</v>
      </c>
      <c r="O4" s="18" t="s">
        <v>252</v>
      </c>
      <c r="P4" t="s">
        <v>249</v>
      </c>
      <c r="R4" t="s">
        <v>147</v>
      </c>
      <c r="T4" t="s">
        <v>243</v>
      </c>
    </row>
    <row r="5" spans="1:21" x14ac:dyDescent="0.25">
      <c r="A5" t="s">
        <v>235</v>
      </c>
      <c r="B5" t="s">
        <v>770</v>
      </c>
      <c r="C5" t="s">
        <v>237</v>
      </c>
      <c r="D5" t="s">
        <v>147</v>
      </c>
      <c r="F5" t="s">
        <v>147</v>
      </c>
      <c r="H5">
        <v>4</v>
      </c>
      <c r="I5">
        <v>7</v>
      </c>
      <c r="O5" s="18" t="s">
        <v>253</v>
      </c>
      <c r="P5" t="s">
        <v>250</v>
      </c>
      <c r="T5" t="s">
        <v>244</v>
      </c>
    </row>
    <row r="6" spans="1:21" x14ac:dyDescent="0.25">
      <c r="A6" t="s">
        <v>251</v>
      </c>
      <c r="B6" t="s">
        <v>771</v>
      </c>
      <c r="C6" t="s">
        <v>237</v>
      </c>
      <c r="D6" t="s">
        <v>147</v>
      </c>
      <c r="F6" t="s">
        <v>147</v>
      </c>
      <c r="H6">
        <v>4</v>
      </c>
      <c r="I6">
        <v>7</v>
      </c>
      <c r="O6" s="19" t="s">
        <v>254</v>
      </c>
      <c r="T6" t="s">
        <v>245</v>
      </c>
    </row>
    <row r="7" spans="1:21" x14ac:dyDescent="0.25">
      <c r="A7" t="s">
        <v>251</v>
      </c>
      <c r="B7" t="s">
        <v>772</v>
      </c>
      <c r="C7" t="s">
        <v>237</v>
      </c>
      <c r="D7" t="s">
        <v>147</v>
      </c>
      <c r="F7" t="s">
        <v>147</v>
      </c>
      <c r="H7">
        <v>5</v>
      </c>
      <c r="I7">
        <v>8</v>
      </c>
      <c r="O7" s="20" t="s">
        <v>256</v>
      </c>
      <c r="T7" t="s">
        <v>246</v>
      </c>
    </row>
    <row r="8" spans="1:21" x14ac:dyDescent="0.25">
      <c r="A8" t="s">
        <v>251</v>
      </c>
      <c r="B8" t="s">
        <v>773</v>
      </c>
      <c r="C8" t="s">
        <v>237</v>
      </c>
      <c r="D8" t="s">
        <v>147</v>
      </c>
      <c r="F8" t="s">
        <v>147</v>
      </c>
      <c r="H8">
        <v>4</v>
      </c>
      <c r="I8">
        <v>7</v>
      </c>
      <c r="O8" s="21" t="s">
        <v>257</v>
      </c>
      <c r="T8" t="s">
        <v>247</v>
      </c>
    </row>
    <row r="9" spans="1:21" x14ac:dyDescent="0.25">
      <c r="A9" t="s">
        <v>251</v>
      </c>
      <c r="B9" t="s">
        <v>774</v>
      </c>
      <c r="C9" t="s">
        <v>237</v>
      </c>
      <c r="D9" t="s">
        <v>147</v>
      </c>
      <c r="F9" t="s">
        <v>147</v>
      </c>
      <c r="H9">
        <v>3</v>
      </c>
      <c r="I9">
        <v>6</v>
      </c>
      <c r="O9" s="22" t="s">
        <v>258</v>
      </c>
    </row>
    <row r="10" spans="1:21" x14ac:dyDescent="0.25">
      <c r="A10" t="s">
        <v>251</v>
      </c>
      <c r="B10" t="s">
        <v>775</v>
      </c>
      <c r="C10" t="s">
        <v>237</v>
      </c>
      <c r="D10" t="s">
        <v>147</v>
      </c>
      <c r="F10" t="s">
        <v>147</v>
      </c>
      <c r="H10">
        <v>3</v>
      </c>
      <c r="I10">
        <v>6</v>
      </c>
      <c r="O10" s="18" t="s">
        <v>259</v>
      </c>
    </row>
    <row r="11" spans="1:21" x14ac:dyDescent="0.25">
      <c r="A11" t="s">
        <v>251</v>
      </c>
      <c r="B11" t="s">
        <v>776</v>
      </c>
      <c r="C11" t="s">
        <v>237</v>
      </c>
      <c r="D11" t="s">
        <v>147</v>
      </c>
      <c r="F11" t="s">
        <v>147</v>
      </c>
      <c r="H11">
        <v>4</v>
      </c>
      <c r="I11">
        <v>7</v>
      </c>
      <c r="O11" s="16" t="s">
        <v>260</v>
      </c>
    </row>
    <row r="12" spans="1:21" x14ac:dyDescent="0.25">
      <c r="A12" t="s">
        <v>251</v>
      </c>
      <c r="B12" t="s">
        <v>777</v>
      </c>
      <c r="C12" t="s">
        <v>237</v>
      </c>
      <c r="D12" t="s">
        <v>147</v>
      </c>
      <c r="F12" t="s">
        <v>147</v>
      </c>
      <c r="H12">
        <v>5</v>
      </c>
      <c r="I12">
        <v>8</v>
      </c>
      <c r="O12" s="23" t="s">
        <v>261</v>
      </c>
    </row>
    <row r="13" spans="1:21" x14ac:dyDescent="0.25">
      <c r="A13" t="s">
        <v>252</v>
      </c>
      <c r="B13" t="s">
        <v>778</v>
      </c>
      <c r="C13" t="s">
        <v>239</v>
      </c>
      <c r="D13" t="s">
        <v>147</v>
      </c>
      <c r="F13" t="s">
        <v>147</v>
      </c>
      <c r="H13">
        <v>4</v>
      </c>
      <c r="I13">
        <v>7</v>
      </c>
      <c r="O13" s="24" t="s">
        <v>262</v>
      </c>
    </row>
    <row r="14" spans="1:21" x14ac:dyDescent="0.25">
      <c r="A14" t="s">
        <v>252</v>
      </c>
      <c r="B14" t="s">
        <v>779</v>
      </c>
      <c r="C14" t="s">
        <v>239</v>
      </c>
      <c r="D14" t="s">
        <v>147</v>
      </c>
      <c r="F14" t="s">
        <v>147</v>
      </c>
      <c r="H14">
        <v>4</v>
      </c>
      <c r="I14">
        <v>7</v>
      </c>
      <c r="O14" s="25" t="s">
        <v>263</v>
      </c>
    </row>
    <row r="15" spans="1:21" x14ac:dyDescent="0.25">
      <c r="A15" t="s">
        <v>252</v>
      </c>
      <c r="B15" t="s">
        <v>780</v>
      </c>
      <c r="C15" t="s">
        <v>239</v>
      </c>
      <c r="D15" t="s">
        <v>147</v>
      </c>
      <c r="F15" t="s">
        <v>147</v>
      </c>
      <c r="H15">
        <v>4</v>
      </c>
      <c r="I15">
        <v>7</v>
      </c>
      <c r="O15" s="20" t="s">
        <v>264</v>
      </c>
    </row>
    <row r="16" spans="1:21" x14ac:dyDescent="0.25">
      <c r="A16" t="s">
        <v>252</v>
      </c>
      <c r="B16" t="s">
        <v>781</v>
      </c>
      <c r="C16" t="s">
        <v>239</v>
      </c>
      <c r="D16" t="s">
        <v>147</v>
      </c>
      <c r="F16" t="s">
        <v>147</v>
      </c>
      <c r="H16">
        <v>3</v>
      </c>
      <c r="I16">
        <v>6</v>
      </c>
      <c r="O16" s="1"/>
    </row>
    <row r="17" spans="1:9" x14ac:dyDescent="0.25">
      <c r="A17" t="s">
        <v>252</v>
      </c>
      <c r="B17" t="s">
        <v>782</v>
      </c>
      <c r="C17" t="s">
        <v>239</v>
      </c>
      <c r="D17" t="s">
        <v>147</v>
      </c>
      <c r="F17" t="s">
        <v>147</v>
      </c>
      <c r="H17">
        <v>3</v>
      </c>
      <c r="I17">
        <v>6</v>
      </c>
    </row>
    <row r="18" spans="1:9" x14ac:dyDescent="0.25">
      <c r="A18" t="s">
        <v>252</v>
      </c>
      <c r="B18" t="s">
        <v>783</v>
      </c>
      <c r="C18" t="s">
        <v>239</v>
      </c>
      <c r="D18" t="s">
        <v>147</v>
      </c>
      <c r="F18" t="s">
        <v>147</v>
      </c>
      <c r="H18">
        <v>4</v>
      </c>
      <c r="I18">
        <v>7</v>
      </c>
    </row>
    <row r="19" spans="1:9" x14ac:dyDescent="0.25">
      <c r="A19" t="s">
        <v>252</v>
      </c>
      <c r="B19" t="s">
        <v>784</v>
      </c>
      <c r="C19" t="s">
        <v>239</v>
      </c>
      <c r="D19" t="s">
        <v>147</v>
      </c>
      <c r="F19" t="s">
        <v>147</v>
      </c>
      <c r="H19">
        <v>2</v>
      </c>
      <c r="I19">
        <v>5</v>
      </c>
    </row>
    <row r="20" spans="1:9" x14ac:dyDescent="0.25">
      <c r="A20" t="s">
        <v>252</v>
      </c>
      <c r="B20" t="s">
        <v>785</v>
      </c>
      <c r="C20" t="s">
        <v>239</v>
      </c>
      <c r="D20" t="s">
        <v>147</v>
      </c>
      <c r="F20" t="s">
        <v>147</v>
      </c>
      <c r="H20">
        <v>4</v>
      </c>
      <c r="I20">
        <v>7</v>
      </c>
    </row>
    <row r="21" spans="1:9" x14ac:dyDescent="0.25">
      <c r="A21" t="s">
        <v>253</v>
      </c>
      <c r="B21" t="s">
        <v>786</v>
      </c>
      <c r="C21" t="s">
        <v>237</v>
      </c>
      <c r="D21" t="s">
        <v>147</v>
      </c>
      <c r="F21" t="s">
        <v>147</v>
      </c>
      <c r="H21">
        <v>4</v>
      </c>
      <c r="I21">
        <v>7</v>
      </c>
    </row>
    <row r="22" spans="1:9" x14ac:dyDescent="0.25">
      <c r="A22" t="s">
        <v>253</v>
      </c>
      <c r="B22" t="s">
        <v>787</v>
      </c>
      <c r="C22" t="s">
        <v>237</v>
      </c>
      <c r="D22" t="s">
        <v>147</v>
      </c>
      <c r="F22" t="s">
        <v>147</v>
      </c>
      <c r="H22">
        <v>3</v>
      </c>
      <c r="I22">
        <v>5</v>
      </c>
    </row>
    <row r="23" spans="1:9" x14ac:dyDescent="0.25">
      <c r="A23" t="s">
        <v>253</v>
      </c>
      <c r="B23" t="s">
        <v>788</v>
      </c>
      <c r="C23" t="s">
        <v>237</v>
      </c>
      <c r="D23" t="s">
        <v>147</v>
      </c>
      <c r="F23" t="s">
        <v>147</v>
      </c>
      <c r="H23">
        <v>4</v>
      </c>
      <c r="I23">
        <v>6</v>
      </c>
    </row>
    <row r="24" spans="1:9" x14ac:dyDescent="0.25">
      <c r="A24" t="s">
        <v>253</v>
      </c>
      <c r="B24" t="s">
        <v>789</v>
      </c>
      <c r="C24" t="s">
        <v>237</v>
      </c>
      <c r="D24" t="s">
        <v>147</v>
      </c>
      <c r="F24" t="s">
        <v>147</v>
      </c>
      <c r="I24">
        <v>4</v>
      </c>
    </row>
    <row r="25" spans="1:9" x14ac:dyDescent="0.25">
      <c r="A25" t="s">
        <v>253</v>
      </c>
      <c r="B25" t="s">
        <v>790</v>
      </c>
      <c r="C25" t="s">
        <v>237</v>
      </c>
      <c r="D25" t="s">
        <v>147</v>
      </c>
      <c r="F25" t="s">
        <v>147</v>
      </c>
      <c r="H25">
        <v>4</v>
      </c>
      <c r="I25">
        <v>6</v>
      </c>
    </row>
    <row r="26" spans="1:9" x14ac:dyDescent="0.25">
      <c r="A26" t="s">
        <v>253</v>
      </c>
      <c r="B26" t="s">
        <v>791</v>
      </c>
      <c r="C26" t="s">
        <v>237</v>
      </c>
      <c r="D26" t="s">
        <v>147</v>
      </c>
      <c r="F26" t="s">
        <v>147</v>
      </c>
      <c r="H26">
        <v>4</v>
      </c>
      <c r="I26">
        <v>7</v>
      </c>
    </row>
    <row r="27" spans="1:9" x14ac:dyDescent="0.25">
      <c r="A27" t="s">
        <v>254</v>
      </c>
      <c r="B27" t="s">
        <v>792</v>
      </c>
      <c r="C27" t="s">
        <v>237</v>
      </c>
      <c r="D27" t="s">
        <v>147</v>
      </c>
      <c r="F27" t="s">
        <v>147</v>
      </c>
      <c r="H27">
        <v>5</v>
      </c>
      <c r="I27">
        <v>8</v>
      </c>
    </row>
    <row r="28" spans="1:9" x14ac:dyDescent="0.25">
      <c r="A28" t="s">
        <v>254</v>
      </c>
      <c r="B28" t="s">
        <v>793</v>
      </c>
      <c r="C28" t="s">
        <v>237</v>
      </c>
      <c r="D28" t="s">
        <v>147</v>
      </c>
      <c r="F28" t="s">
        <v>147</v>
      </c>
      <c r="H28">
        <v>5</v>
      </c>
      <c r="I28">
        <v>7</v>
      </c>
    </row>
    <row r="29" spans="1:9" x14ac:dyDescent="0.25">
      <c r="A29" t="s">
        <v>254</v>
      </c>
      <c r="B29" t="s">
        <v>794</v>
      </c>
      <c r="C29" t="s">
        <v>237</v>
      </c>
      <c r="D29" t="s">
        <v>147</v>
      </c>
      <c r="F29" t="s">
        <v>147</v>
      </c>
      <c r="H29">
        <v>4</v>
      </c>
      <c r="I29">
        <v>7</v>
      </c>
    </row>
    <row r="30" spans="1:9" x14ac:dyDescent="0.25">
      <c r="A30" t="s">
        <v>256</v>
      </c>
      <c r="B30" t="s">
        <v>795</v>
      </c>
      <c r="C30" t="s">
        <v>237</v>
      </c>
      <c r="D30" t="s">
        <v>147</v>
      </c>
      <c r="F30" t="s">
        <v>147</v>
      </c>
      <c r="H30">
        <v>6</v>
      </c>
      <c r="I30">
        <v>9</v>
      </c>
    </row>
    <row r="31" spans="1:9" x14ac:dyDescent="0.25">
      <c r="A31" t="s">
        <v>257</v>
      </c>
      <c r="B31" t="s">
        <v>796</v>
      </c>
      <c r="C31" t="s">
        <v>239</v>
      </c>
      <c r="D31" t="s">
        <v>147</v>
      </c>
      <c r="F31" t="s">
        <v>147</v>
      </c>
      <c r="H31">
        <v>4</v>
      </c>
      <c r="I31">
        <v>7</v>
      </c>
    </row>
    <row r="32" spans="1:9" x14ac:dyDescent="0.25">
      <c r="A32" t="s">
        <v>257</v>
      </c>
      <c r="B32" t="s">
        <v>797</v>
      </c>
      <c r="C32" t="s">
        <v>239</v>
      </c>
      <c r="D32" t="s">
        <v>147</v>
      </c>
      <c r="F32" t="s">
        <v>147</v>
      </c>
      <c r="H32">
        <v>4</v>
      </c>
      <c r="I32">
        <v>7</v>
      </c>
    </row>
    <row r="33" spans="1:9" x14ac:dyDescent="0.25">
      <c r="A33" t="s">
        <v>257</v>
      </c>
      <c r="B33" t="s">
        <v>798</v>
      </c>
      <c r="C33" t="s">
        <v>239</v>
      </c>
      <c r="D33" t="s">
        <v>147</v>
      </c>
      <c r="F33" t="s">
        <v>147</v>
      </c>
      <c r="H33">
        <v>4</v>
      </c>
      <c r="I33">
        <v>7</v>
      </c>
    </row>
    <row r="34" spans="1:9" x14ac:dyDescent="0.25">
      <c r="A34" t="s">
        <v>257</v>
      </c>
      <c r="B34" t="s">
        <v>799</v>
      </c>
      <c r="C34" t="s">
        <v>239</v>
      </c>
      <c r="D34" t="s">
        <v>147</v>
      </c>
      <c r="F34" t="s">
        <v>147</v>
      </c>
      <c r="H34">
        <v>4</v>
      </c>
      <c r="I34">
        <v>7</v>
      </c>
    </row>
    <row r="35" spans="1:9" x14ac:dyDescent="0.25">
      <c r="A35" t="s">
        <v>257</v>
      </c>
      <c r="B35" t="s">
        <v>800</v>
      </c>
      <c r="C35" t="s">
        <v>239</v>
      </c>
      <c r="D35" t="s">
        <v>147</v>
      </c>
      <c r="F35" t="s">
        <v>147</v>
      </c>
      <c r="H35">
        <v>4</v>
      </c>
      <c r="I35">
        <v>7</v>
      </c>
    </row>
    <row r="36" spans="1:9" x14ac:dyDescent="0.25">
      <c r="A36" t="s">
        <v>257</v>
      </c>
      <c r="B36" t="s">
        <v>801</v>
      </c>
      <c r="C36" t="s">
        <v>239</v>
      </c>
      <c r="D36" t="s">
        <v>147</v>
      </c>
      <c r="F36" t="s">
        <v>147</v>
      </c>
      <c r="H36">
        <v>5</v>
      </c>
      <c r="I36">
        <v>8</v>
      </c>
    </row>
    <row r="37" spans="1:9" x14ac:dyDescent="0.25">
      <c r="A37" t="s">
        <v>257</v>
      </c>
      <c r="B37" t="s">
        <v>802</v>
      </c>
      <c r="C37" t="s">
        <v>239</v>
      </c>
      <c r="D37" t="s">
        <v>147</v>
      </c>
      <c r="F37" t="s">
        <v>147</v>
      </c>
      <c r="H37">
        <v>5</v>
      </c>
      <c r="I37">
        <v>8</v>
      </c>
    </row>
    <row r="38" spans="1:9" x14ac:dyDescent="0.25">
      <c r="A38" t="s">
        <v>257</v>
      </c>
      <c r="B38" t="s">
        <v>803</v>
      </c>
      <c r="C38" t="s">
        <v>239</v>
      </c>
      <c r="D38" t="s">
        <v>147</v>
      </c>
      <c r="F38" t="s">
        <v>147</v>
      </c>
      <c r="H38">
        <v>4</v>
      </c>
      <c r="I38">
        <v>7</v>
      </c>
    </row>
    <row r="39" spans="1:9" x14ac:dyDescent="0.25">
      <c r="A39" t="s">
        <v>258</v>
      </c>
      <c r="B39" t="s">
        <v>804</v>
      </c>
      <c r="C39" t="s">
        <v>237</v>
      </c>
      <c r="D39" t="s">
        <v>147</v>
      </c>
      <c r="F39" t="s">
        <v>147</v>
      </c>
      <c r="H39">
        <v>3</v>
      </c>
      <c r="I39">
        <v>6</v>
      </c>
    </row>
    <row r="40" spans="1:9" x14ac:dyDescent="0.25">
      <c r="A40" t="s">
        <v>258</v>
      </c>
      <c r="B40" t="s">
        <v>805</v>
      </c>
      <c r="C40" t="s">
        <v>237</v>
      </c>
      <c r="D40" t="s">
        <v>147</v>
      </c>
      <c r="F40" t="s">
        <v>147</v>
      </c>
      <c r="H40">
        <v>5</v>
      </c>
      <c r="I40">
        <v>8</v>
      </c>
    </row>
    <row r="41" spans="1:9" x14ac:dyDescent="0.25">
      <c r="A41" t="s">
        <v>258</v>
      </c>
      <c r="B41" t="s">
        <v>806</v>
      </c>
      <c r="C41" t="s">
        <v>237</v>
      </c>
      <c r="D41" t="s">
        <v>147</v>
      </c>
      <c r="F41" t="s">
        <v>147</v>
      </c>
      <c r="H41">
        <v>3</v>
      </c>
      <c r="I41">
        <v>6</v>
      </c>
    </row>
    <row r="42" spans="1:9" x14ac:dyDescent="0.25">
      <c r="A42" t="s">
        <v>258</v>
      </c>
      <c r="B42" t="s">
        <v>807</v>
      </c>
      <c r="C42" t="s">
        <v>237</v>
      </c>
      <c r="D42" t="s">
        <v>147</v>
      </c>
      <c r="F42" t="s">
        <v>147</v>
      </c>
      <c r="H42">
        <v>3</v>
      </c>
      <c r="I42">
        <v>5</v>
      </c>
    </row>
    <row r="43" spans="1:9" x14ac:dyDescent="0.25">
      <c r="A43" t="s">
        <v>258</v>
      </c>
      <c r="B43" t="s">
        <v>808</v>
      </c>
      <c r="C43" t="s">
        <v>237</v>
      </c>
      <c r="D43" t="s">
        <v>147</v>
      </c>
      <c r="F43" t="s">
        <v>147</v>
      </c>
      <c r="H43">
        <v>4</v>
      </c>
      <c r="I43">
        <v>7</v>
      </c>
    </row>
    <row r="44" spans="1:9" x14ac:dyDescent="0.25">
      <c r="A44" t="s">
        <v>259</v>
      </c>
      <c r="B44" t="s">
        <v>809</v>
      </c>
      <c r="C44" t="s">
        <v>237</v>
      </c>
      <c r="D44" t="s">
        <v>147</v>
      </c>
      <c r="F44" t="s">
        <v>147</v>
      </c>
      <c r="H44">
        <v>5</v>
      </c>
      <c r="I44">
        <v>8</v>
      </c>
    </row>
    <row r="45" spans="1:9" x14ac:dyDescent="0.25">
      <c r="A45" t="s">
        <v>259</v>
      </c>
      <c r="B45" t="s">
        <v>810</v>
      </c>
      <c r="C45" t="s">
        <v>237</v>
      </c>
      <c r="D45" t="s">
        <v>147</v>
      </c>
      <c r="F45" t="s">
        <v>147</v>
      </c>
      <c r="H45">
        <v>4</v>
      </c>
      <c r="I45">
        <v>7</v>
      </c>
    </row>
    <row r="46" spans="1:9" x14ac:dyDescent="0.25">
      <c r="A46" t="s">
        <v>259</v>
      </c>
      <c r="B46" t="s">
        <v>811</v>
      </c>
      <c r="C46" t="s">
        <v>237</v>
      </c>
      <c r="D46" t="s">
        <v>147</v>
      </c>
      <c r="F46" t="s">
        <v>147</v>
      </c>
      <c r="H46">
        <v>4</v>
      </c>
      <c r="I46">
        <v>7</v>
      </c>
    </row>
    <row r="47" spans="1:9" x14ac:dyDescent="0.25">
      <c r="A47" t="s">
        <v>259</v>
      </c>
      <c r="B47" t="s">
        <v>812</v>
      </c>
      <c r="C47" t="s">
        <v>237</v>
      </c>
      <c r="D47" t="s">
        <v>147</v>
      </c>
      <c r="F47" t="s">
        <v>147</v>
      </c>
      <c r="H47">
        <v>3</v>
      </c>
      <c r="I47">
        <v>6</v>
      </c>
    </row>
    <row r="48" spans="1:9" x14ac:dyDescent="0.25">
      <c r="A48" t="s">
        <v>259</v>
      </c>
      <c r="B48" t="s">
        <v>813</v>
      </c>
      <c r="C48" t="s">
        <v>237</v>
      </c>
      <c r="D48" t="s">
        <v>147</v>
      </c>
      <c r="F48" t="s">
        <v>147</v>
      </c>
      <c r="H48">
        <v>3</v>
      </c>
      <c r="I48">
        <v>6</v>
      </c>
    </row>
    <row r="49" spans="1:9" x14ac:dyDescent="0.25">
      <c r="A49" t="s">
        <v>259</v>
      </c>
      <c r="B49" t="s">
        <v>814</v>
      </c>
      <c r="C49" t="s">
        <v>237</v>
      </c>
      <c r="D49" t="s">
        <v>147</v>
      </c>
      <c r="F49" t="s">
        <v>147</v>
      </c>
      <c r="H49">
        <v>3</v>
      </c>
      <c r="I49">
        <v>6</v>
      </c>
    </row>
    <row r="50" spans="1:9" x14ac:dyDescent="0.25">
      <c r="A50" t="s">
        <v>259</v>
      </c>
      <c r="B50" t="s">
        <v>815</v>
      </c>
      <c r="C50" t="s">
        <v>237</v>
      </c>
      <c r="D50" t="s">
        <v>147</v>
      </c>
      <c r="F50" t="s">
        <v>147</v>
      </c>
      <c r="H50">
        <v>2</v>
      </c>
      <c r="I50">
        <v>5</v>
      </c>
    </row>
    <row r="51" spans="1:9" x14ac:dyDescent="0.25">
      <c r="A51" t="s">
        <v>260</v>
      </c>
      <c r="B51" t="s">
        <v>816</v>
      </c>
      <c r="C51" t="s">
        <v>239</v>
      </c>
      <c r="D51" t="s">
        <v>147</v>
      </c>
      <c r="F51" t="s">
        <v>147</v>
      </c>
      <c r="H51">
        <v>5</v>
      </c>
      <c r="I51">
        <v>7</v>
      </c>
    </row>
    <row r="52" spans="1:9" x14ac:dyDescent="0.25">
      <c r="A52" t="s">
        <v>260</v>
      </c>
      <c r="B52" t="s">
        <v>817</v>
      </c>
      <c r="C52" t="s">
        <v>239</v>
      </c>
      <c r="D52" t="s">
        <v>147</v>
      </c>
      <c r="F52" t="s">
        <v>147</v>
      </c>
      <c r="H52">
        <v>4</v>
      </c>
      <c r="I52">
        <v>7</v>
      </c>
    </row>
    <row r="53" spans="1:9" x14ac:dyDescent="0.25">
      <c r="A53" t="s">
        <v>260</v>
      </c>
      <c r="B53" t="s">
        <v>818</v>
      </c>
      <c r="C53" t="s">
        <v>239</v>
      </c>
      <c r="D53" t="s">
        <v>147</v>
      </c>
      <c r="F53" t="s">
        <v>147</v>
      </c>
      <c r="H53">
        <v>4</v>
      </c>
      <c r="I53">
        <v>7</v>
      </c>
    </row>
    <row r="54" spans="1:9" x14ac:dyDescent="0.25">
      <c r="A54" t="s">
        <v>260</v>
      </c>
      <c r="B54" t="s">
        <v>819</v>
      </c>
      <c r="C54" t="s">
        <v>239</v>
      </c>
      <c r="D54" t="s">
        <v>147</v>
      </c>
      <c r="F54" t="s">
        <v>147</v>
      </c>
      <c r="H54">
        <v>5</v>
      </c>
      <c r="I54">
        <v>8</v>
      </c>
    </row>
    <row r="55" spans="1:9" x14ac:dyDescent="0.25">
      <c r="A55" t="s">
        <v>260</v>
      </c>
      <c r="B55" t="s">
        <v>820</v>
      </c>
      <c r="C55" t="s">
        <v>239</v>
      </c>
      <c r="D55" t="s">
        <v>147</v>
      </c>
      <c r="F55" t="s">
        <v>147</v>
      </c>
      <c r="H55">
        <v>5</v>
      </c>
      <c r="I55">
        <v>8</v>
      </c>
    </row>
    <row r="56" spans="1:9" x14ac:dyDescent="0.25">
      <c r="A56" t="s">
        <v>260</v>
      </c>
      <c r="B56" t="s">
        <v>821</v>
      </c>
      <c r="C56" t="s">
        <v>239</v>
      </c>
      <c r="D56" t="s">
        <v>147</v>
      </c>
      <c r="F56" t="s">
        <v>147</v>
      </c>
      <c r="H56">
        <v>4</v>
      </c>
      <c r="I56">
        <v>6</v>
      </c>
    </row>
    <row r="57" spans="1:9" x14ac:dyDescent="0.25">
      <c r="A57" t="s">
        <v>260</v>
      </c>
      <c r="B57" t="s">
        <v>822</v>
      </c>
      <c r="C57" t="s">
        <v>239</v>
      </c>
      <c r="D57" t="s">
        <v>147</v>
      </c>
      <c r="F57" t="s">
        <v>147</v>
      </c>
      <c r="H57">
        <v>3</v>
      </c>
      <c r="I57">
        <v>5</v>
      </c>
    </row>
    <row r="58" spans="1:9" x14ac:dyDescent="0.25">
      <c r="A58" t="s">
        <v>261</v>
      </c>
      <c r="B58" t="s">
        <v>823</v>
      </c>
      <c r="C58" t="s">
        <v>237</v>
      </c>
      <c r="D58" t="s">
        <v>147</v>
      </c>
      <c r="F58" t="s">
        <v>147</v>
      </c>
      <c r="H58">
        <v>4</v>
      </c>
      <c r="I58">
        <v>7</v>
      </c>
    </row>
    <row r="59" spans="1:9" x14ac:dyDescent="0.25">
      <c r="A59" t="s">
        <v>261</v>
      </c>
      <c r="B59" t="s">
        <v>824</v>
      </c>
      <c r="C59" t="s">
        <v>237</v>
      </c>
      <c r="D59" t="s">
        <v>147</v>
      </c>
      <c r="F59" t="s">
        <v>147</v>
      </c>
      <c r="H59">
        <v>4</v>
      </c>
      <c r="I59">
        <v>7</v>
      </c>
    </row>
    <row r="60" spans="1:9" x14ac:dyDescent="0.25">
      <c r="A60" t="s">
        <v>261</v>
      </c>
      <c r="B60" t="s">
        <v>825</v>
      </c>
      <c r="C60" t="s">
        <v>237</v>
      </c>
      <c r="D60" t="s">
        <v>147</v>
      </c>
      <c r="F60" t="s">
        <v>147</v>
      </c>
      <c r="H60">
        <v>4</v>
      </c>
      <c r="I60">
        <v>7</v>
      </c>
    </row>
    <row r="61" spans="1:9" x14ac:dyDescent="0.25">
      <c r="A61" t="s">
        <v>261</v>
      </c>
      <c r="B61" t="s">
        <v>826</v>
      </c>
      <c r="C61" t="s">
        <v>237</v>
      </c>
      <c r="D61" t="s">
        <v>147</v>
      </c>
      <c r="F61" t="s">
        <v>147</v>
      </c>
      <c r="H61">
        <v>4</v>
      </c>
      <c r="I61">
        <v>7</v>
      </c>
    </row>
    <row r="62" spans="1:9" x14ac:dyDescent="0.25">
      <c r="A62" t="s">
        <v>261</v>
      </c>
      <c r="B62" t="s">
        <v>827</v>
      </c>
      <c r="C62" t="s">
        <v>237</v>
      </c>
      <c r="D62" t="s">
        <v>147</v>
      </c>
      <c r="F62" t="s">
        <v>147</v>
      </c>
      <c r="H62">
        <v>4</v>
      </c>
      <c r="I62">
        <v>7</v>
      </c>
    </row>
    <row r="63" spans="1:9" x14ac:dyDescent="0.25">
      <c r="A63" t="s">
        <v>261</v>
      </c>
      <c r="B63" t="s">
        <v>828</v>
      </c>
      <c r="C63" t="s">
        <v>237</v>
      </c>
      <c r="D63" t="s">
        <v>147</v>
      </c>
      <c r="F63" t="s">
        <v>147</v>
      </c>
      <c r="H63">
        <v>4</v>
      </c>
      <c r="I63">
        <v>7</v>
      </c>
    </row>
    <row r="64" spans="1:9" x14ac:dyDescent="0.25">
      <c r="A64" t="s">
        <v>261</v>
      </c>
      <c r="B64" t="s">
        <v>829</v>
      </c>
      <c r="C64" t="s">
        <v>237</v>
      </c>
      <c r="D64" t="s">
        <v>147</v>
      </c>
      <c r="F64" t="s">
        <v>147</v>
      </c>
      <c r="H64">
        <v>4</v>
      </c>
      <c r="I64">
        <v>7</v>
      </c>
    </row>
    <row r="65" spans="1:9" x14ac:dyDescent="0.25">
      <c r="A65" t="s">
        <v>261</v>
      </c>
      <c r="B65" t="s">
        <v>830</v>
      </c>
      <c r="C65" t="s">
        <v>237</v>
      </c>
      <c r="D65" t="s">
        <v>147</v>
      </c>
      <c r="F65" t="s">
        <v>147</v>
      </c>
      <c r="H65">
        <v>4</v>
      </c>
      <c r="I65">
        <v>7</v>
      </c>
    </row>
    <row r="66" spans="1:9" x14ac:dyDescent="0.25">
      <c r="A66" t="s">
        <v>261</v>
      </c>
      <c r="B66" t="s">
        <v>831</v>
      </c>
      <c r="C66" t="s">
        <v>237</v>
      </c>
      <c r="D66" t="s">
        <v>147</v>
      </c>
      <c r="F66" t="s">
        <v>147</v>
      </c>
      <c r="H66">
        <v>4</v>
      </c>
      <c r="I66">
        <v>7</v>
      </c>
    </row>
    <row r="67" spans="1:9" x14ac:dyDescent="0.25">
      <c r="A67" t="s">
        <v>261</v>
      </c>
      <c r="B67" t="s">
        <v>832</v>
      </c>
      <c r="C67" t="s">
        <v>237</v>
      </c>
      <c r="D67" t="s">
        <v>147</v>
      </c>
      <c r="F67" t="s">
        <v>147</v>
      </c>
      <c r="H67">
        <v>4</v>
      </c>
      <c r="I67">
        <v>7</v>
      </c>
    </row>
    <row r="68" spans="1:9" x14ac:dyDescent="0.25">
      <c r="A68" t="s">
        <v>262</v>
      </c>
      <c r="B68" t="s">
        <v>833</v>
      </c>
      <c r="C68" t="s">
        <v>239</v>
      </c>
      <c r="D68" t="s">
        <v>147</v>
      </c>
      <c r="F68" t="s">
        <v>147</v>
      </c>
      <c r="H68">
        <v>5</v>
      </c>
      <c r="I68">
        <v>8</v>
      </c>
    </row>
    <row r="69" spans="1:9" x14ac:dyDescent="0.25">
      <c r="A69" t="s">
        <v>262</v>
      </c>
      <c r="B69" t="s">
        <v>834</v>
      </c>
      <c r="C69" t="s">
        <v>239</v>
      </c>
      <c r="D69" t="s">
        <v>147</v>
      </c>
      <c r="F69" t="s">
        <v>147</v>
      </c>
      <c r="H69">
        <v>5</v>
      </c>
      <c r="I69">
        <v>8</v>
      </c>
    </row>
    <row r="70" spans="1:9" x14ac:dyDescent="0.25">
      <c r="A70" t="s">
        <v>262</v>
      </c>
      <c r="B70" t="s">
        <v>835</v>
      </c>
      <c r="C70" t="s">
        <v>239</v>
      </c>
      <c r="D70" t="s">
        <v>147</v>
      </c>
      <c r="F70" t="s">
        <v>147</v>
      </c>
      <c r="H70">
        <v>4</v>
      </c>
      <c r="I70">
        <v>7</v>
      </c>
    </row>
    <row r="71" spans="1:9" x14ac:dyDescent="0.25">
      <c r="A71" t="s">
        <v>262</v>
      </c>
      <c r="B71" t="s">
        <v>836</v>
      </c>
      <c r="C71" t="s">
        <v>239</v>
      </c>
      <c r="D71" t="s">
        <v>147</v>
      </c>
      <c r="F71" t="s">
        <v>147</v>
      </c>
      <c r="H71">
        <v>4</v>
      </c>
      <c r="I71">
        <v>6</v>
      </c>
    </row>
    <row r="72" spans="1:9" x14ac:dyDescent="0.25">
      <c r="A72" t="s">
        <v>263</v>
      </c>
      <c r="B72" t="s">
        <v>837</v>
      </c>
      <c r="C72" t="s">
        <v>239</v>
      </c>
      <c r="D72" t="s">
        <v>147</v>
      </c>
      <c r="F72" t="s">
        <v>147</v>
      </c>
      <c r="H72">
        <v>5</v>
      </c>
      <c r="I72">
        <v>8</v>
      </c>
    </row>
    <row r="73" spans="1:9" x14ac:dyDescent="0.25">
      <c r="A73" t="s">
        <v>263</v>
      </c>
      <c r="B73" t="s">
        <v>838</v>
      </c>
      <c r="C73" t="s">
        <v>239</v>
      </c>
      <c r="D73" t="s">
        <v>147</v>
      </c>
      <c r="F73" t="s">
        <v>147</v>
      </c>
      <c r="H73">
        <v>5</v>
      </c>
      <c r="I73">
        <v>8</v>
      </c>
    </row>
    <row r="74" spans="1:9" x14ac:dyDescent="0.25">
      <c r="A74" t="s">
        <v>263</v>
      </c>
      <c r="B74" t="s">
        <v>839</v>
      </c>
      <c r="C74" t="s">
        <v>239</v>
      </c>
      <c r="D74" t="s">
        <v>147</v>
      </c>
      <c r="F74" t="s">
        <v>147</v>
      </c>
      <c r="H74">
        <v>4</v>
      </c>
      <c r="I74">
        <v>7</v>
      </c>
    </row>
    <row r="75" spans="1:9" x14ac:dyDescent="0.25">
      <c r="A75" t="s">
        <v>263</v>
      </c>
      <c r="B75" t="s">
        <v>840</v>
      </c>
      <c r="C75" t="s">
        <v>239</v>
      </c>
      <c r="D75" t="s">
        <v>147</v>
      </c>
      <c r="F75" t="s">
        <v>147</v>
      </c>
      <c r="H75">
        <v>4</v>
      </c>
      <c r="I75">
        <v>7</v>
      </c>
    </row>
    <row r="76" spans="1:9" x14ac:dyDescent="0.25">
      <c r="A76" t="s">
        <v>263</v>
      </c>
      <c r="B76" t="s">
        <v>841</v>
      </c>
      <c r="C76" t="s">
        <v>239</v>
      </c>
      <c r="D76" t="s">
        <v>147</v>
      </c>
      <c r="F76" t="s">
        <v>147</v>
      </c>
      <c r="H76">
        <v>4</v>
      </c>
      <c r="I76">
        <v>7</v>
      </c>
    </row>
    <row r="77" spans="1:9" x14ac:dyDescent="0.25">
      <c r="A77" t="s">
        <v>263</v>
      </c>
      <c r="B77" t="s">
        <v>842</v>
      </c>
      <c r="C77" t="s">
        <v>239</v>
      </c>
      <c r="D77" t="s">
        <v>147</v>
      </c>
      <c r="F77" t="s">
        <v>147</v>
      </c>
      <c r="H77">
        <v>4</v>
      </c>
      <c r="I77">
        <v>7</v>
      </c>
    </row>
    <row r="78" spans="1:9" x14ac:dyDescent="0.25">
      <c r="A78" t="s">
        <v>264</v>
      </c>
      <c r="B78" t="s">
        <v>843</v>
      </c>
      <c r="C78" t="s">
        <v>239</v>
      </c>
      <c r="D78" t="s">
        <v>147</v>
      </c>
      <c r="F78" t="s">
        <v>147</v>
      </c>
      <c r="H78">
        <v>0</v>
      </c>
      <c r="I78">
        <v>3</v>
      </c>
    </row>
    <row r="79" spans="1:9" x14ac:dyDescent="0.25">
      <c r="A79" t="s">
        <v>264</v>
      </c>
      <c r="B79" t="s">
        <v>844</v>
      </c>
      <c r="C79" t="s">
        <v>239</v>
      </c>
      <c r="D79" t="s">
        <v>147</v>
      </c>
      <c r="F79" t="s">
        <v>147</v>
      </c>
      <c r="H79">
        <v>5</v>
      </c>
      <c r="I79">
        <v>8</v>
      </c>
    </row>
    <row r="80" spans="1:9" x14ac:dyDescent="0.25">
      <c r="A80" t="s">
        <v>264</v>
      </c>
      <c r="B80" t="s">
        <v>845</v>
      </c>
      <c r="C80" t="s">
        <v>239</v>
      </c>
      <c r="D80" t="s">
        <v>147</v>
      </c>
      <c r="F80" t="s">
        <v>147</v>
      </c>
      <c r="H80">
        <v>5</v>
      </c>
      <c r="I80">
        <v>8</v>
      </c>
    </row>
    <row r="81" spans="1:9" x14ac:dyDescent="0.25">
      <c r="A81" t="s">
        <v>264</v>
      </c>
      <c r="B81" t="s">
        <v>846</v>
      </c>
      <c r="C81" t="s">
        <v>239</v>
      </c>
      <c r="D81" t="s">
        <v>147</v>
      </c>
      <c r="F81" t="s">
        <v>147</v>
      </c>
      <c r="H81">
        <v>5</v>
      </c>
      <c r="I81">
        <v>8</v>
      </c>
    </row>
    <row r="82" spans="1:9" x14ac:dyDescent="0.25">
      <c r="A82" t="s">
        <v>264</v>
      </c>
      <c r="B82" t="s">
        <v>847</v>
      </c>
      <c r="C82" t="s">
        <v>239</v>
      </c>
      <c r="D82" t="s">
        <v>147</v>
      </c>
      <c r="F82" t="s">
        <v>147</v>
      </c>
      <c r="H82">
        <v>0</v>
      </c>
      <c r="I82">
        <v>3</v>
      </c>
    </row>
    <row r="83" spans="1:9" x14ac:dyDescent="0.25">
      <c r="A83" t="s">
        <v>264</v>
      </c>
      <c r="B83" t="s">
        <v>848</v>
      </c>
      <c r="C83" t="s">
        <v>239</v>
      </c>
      <c r="D83" t="s">
        <v>147</v>
      </c>
      <c r="F83" t="s">
        <v>147</v>
      </c>
      <c r="H83">
        <v>0</v>
      </c>
      <c r="I83">
        <v>3</v>
      </c>
    </row>
    <row r="84" spans="1:9" x14ac:dyDescent="0.25">
      <c r="A84" t="s">
        <v>264</v>
      </c>
      <c r="B84" t="s">
        <v>849</v>
      </c>
      <c r="C84" t="s">
        <v>239</v>
      </c>
      <c r="D84" t="s">
        <v>147</v>
      </c>
      <c r="F84" t="s">
        <v>147</v>
      </c>
      <c r="H84">
        <v>0</v>
      </c>
      <c r="I84">
        <v>3</v>
      </c>
    </row>
    <row r="85" spans="1:9" x14ac:dyDescent="0.25">
      <c r="A85" t="s">
        <v>264</v>
      </c>
      <c r="B85" t="s">
        <v>850</v>
      </c>
      <c r="C85" t="s">
        <v>239</v>
      </c>
      <c r="D85" t="s">
        <v>147</v>
      </c>
      <c r="F85" t="s">
        <v>147</v>
      </c>
      <c r="H85">
        <v>0</v>
      </c>
      <c r="I85">
        <v>4</v>
      </c>
    </row>
    <row r="86" spans="1:9" x14ac:dyDescent="0.25">
      <c r="A86" t="s">
        <v>264</v>
      </c>
      <c r="B86" t="s">
        <v>851</v>
      </c>
      <c r="C86" t="s">
        <v>239</v>
      </c>
      <c r="D86" t="s">
        <v>147</v>
      </c>
      <c r="F86" t="s">
        <v>147</v>
      </c>
      <c r="H86">
        <v>0</v>
      </c>
      <c r="I86">
        <v>4</v>
      </c>
    </row>
    <row r="87" spans="1:9" x14ac:dyDescent="0.25">
      <c r="A87" t="s">
        <v>264</v>
      </c>
      <c r="B87" t="s">
        <v>852</v>
      </c>
      <c r="C87" t="s">
        <v>239</v>
      </c>
      <c r="D87" t="s">
        <v>147</v>
      </c>
      <c r="F87" t="s">
        <v>147</v>
      </c>
      <c r="H87">
        <v>0</v>
      </c>
      <c r="I87">
        <v>1</v>
      </c>
    </row>
    <row r="88" spans="1:9" x14ac:dyDescent="0.25">
      <c r="A88" t="s">
        <v>264</v>
      </c>
      <c r="B88" t="s">
        <v>853</v>
      </c>
      <c r="C88" t="s">
        <v>239</v>
      </c>
      <c r="D88" t="s">
        <v>147</v>
      </c>
      <c r="F88" t="s">
        <v>147</v>
      </c>
      <c r="H88">
        <v>0</v>
      </c>
      <c r="I88">
        <v>1</v>
      </c>
    </row>
  </sheetData>
  <customSheetViews>
    <customSheetView guid="{8169A5F9-2FF2-4913-BAC0-DD9E91CF18C7}" state="hidden" topLeftCell="E1">
      <selection activeCell="P2" sqref="P2:P1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HYPERLINK(SUBSTITUTE(CELL("адрес",From5ToFLUL5),"'",""),"Назад")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Анкета5!C24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Анкета5!D24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964" priority="44" operator="notContains" text="*">
      <formula>ISERROR(SEARCH("*",M17))</formula>
    </cfRule>
    <cfRule type="containsText" dxfId="963" priority="45" operator="containsText" text="*">
      <formula>NOT(ISERROR(SEARCH("*",M17)))</formula>
    </cfRule>
  </conditionalFormatting>
  <conditionalFormatting sqref="M18 W18">
    <cfRule type="notContainsText" dxfId="962" priority="42" operator="notContains" text="*">
      <formula>ISERROR(SEARCH("*",M18))</formula>
    </cfRule>
  </conditionalFormatting>
  <conditionalFormatting sqref="M18 W18">
    <cfRule type="containsText" dxfId="961" priority="43" operator="containsText" text="*">
      <formula>NOT(ISERROR(SEARCH("*",M18)))</formula>
    </cfRule>
  </conditionalFormatting>
  <conditionalFormatting sqref="M15:X15">
    <cfRule type="notContainsText" dxfId="960" priority="40" operator="notContains" text="*">
      <formula>ISERROR(SEARCH("*",M15))</formula>
    </cfRule>
    <cfRule type="containsText" dxfId="959" priority="41" operator="containsText" text="*">
      <formula>NOT(ISERROR(SEARCH("*",M15)))</formula>
    </cfRule>
  </conditionalFormatting>
  <conditionalFormatting sqref="M20:X20">
    <cfRule type="notContainsText" dxfId="958" priority="38" operator="notContains" text="*">
      <formula>ISERROR(SEARCH("*",M20))</formula>
    </cfRule>
    <cfRule type="containsText" dxfId="957" priority="39" operator="containsText" text="*">
      <formula>NOT(ISERROR(SEARCH("*",M20)))</formula>
    </cfRule>
  </conditionalFormatting>
  <conditionalFormatting sqref="M21:X23">
    <cfRule type="notContainsText" dxfId="956" priority="34" operator="notContains" text="*">
      <formula>ISERROR(SEARCH("*",M21))</formula>
    </cfRule>
    <cfRule type="containsText" dxfId="955" priority="35" operator="containsText" text="*">
      <formula>NOT(ISERROR(SEARCH("*",M21)))</formula>
    </cfRule>
  </conditionalFormatting>
  <conditionalFormatting sqref="M24:X27">
    <cfRule type="notContainsText" dxfId="954" priority="32" operator="notContains" text="*">
      <formula>ISERROR(SEARCH("*",M24))</formula>
    </cfRule>
    <cfRule type="containsText" dxfId="953" priority="33" operator="containsText" text="*">
      <formula>NOT(ISERROR(SEARCH("*",M24)))</formula>
    </cfRule>
  </conditionalFormatting>
  <conditionalFormatting sqref="P36">
    <cfRule type="notContainsText" dxfId="952" priority="30" operator="notContains" text="*">
      <formula>ISERROR(SEARCH("*",P36))</formula>
    </cfRule>
    <cfRule type="containsText" dxfId="951" priority="31" operator="containsText" text="*">
      <formula>NOT(ISERROR(SEARCH("*",P36)))</formula>
    </cfRule>
  </conditionalFormatting>
  <conditionalFormatting sqref="V36">
    <cfRule type="notContainsText" dxfId="950" priority="28" operator="notContains" text="*">
      <formula>ISERROR(SEARCH("*",V36))</formula>
    </cfRule>
    <cfRule type="containsText" dxfId="949" priority="29" operator="containsText" text="*">
      <formula>NOT(ISERROR(SEARCH("*",V36)))</formula>
    </cfRule>
  </conditionalFormatting>
  <conditionalFormatting sqref="M28:X34">
    <cfRule type="notContainsText" dxfId="948" priority="26" operator="notContains" text="*">
      <formula>ISERROR(SEARCH("*",M28))</formula>
    </cfRule>
    <cfRule type="containsText" dxfId="947" priority="27" operator="containsText" text="*">
      <formula>NOT(ISERROR(SEARCH("*",M28)))</formula>
    </cfRule>
  </conditionalFormatting>
  <conditionalFormatting sqref="M35:X35">
    <cfRule type="notContainsText" dxfId="946" priority="24" operator="notContains" text="*">
      <formula>ISERROR(SEARCH("*",M35))</formula>
    </cfRule>
    <cfRule type="containsText" dxfId="945" priority="25" operator="containsText" text="*">
      <formula>NOT(ISERROR(SEARCH("*",M35)))</formula>
    </cfRule>
  </conditionalFormatting>
  <conditionalFormatting sqref="M37:X37">
    <cfRule type="notContainsText" dxfId="944" priority="22" operator="notContains" text="*">
      <formula>ISERROR(SEARCH("*",M37))</formula>
    </cfRule>
    <cfRule type="containsText" dxfId="943" priority="23" operator="containsText" text="*">
      <formula>NOT(ISERROR(SEARCH("*",M37)))</formula>
    </cfRule>
  </conditionalFormatting>
  <conditionalFormatting sqref="M38:X38">
    <cfRule type="notContainsText" dxfId="942" priority="20" operator="notContains" text="*">
      <formula>ISERROR(SEARCH("*",M38))</formula>
    </cfRule>
    <cfRule type="containsText" dxfId="941" priority="21" operator="containsText" text="*">
      <formula>NOT(ISERROR(SEARCH("*",M38)))</formula>
    </cfRule>
  </conditionalFormatting>
  <conditionalFormatting sqref="M39:X39">
    <cfRule type="notContainsText" dxfId="940" priority="18" operator="notContains" text="*">
      <formula>ISERROR(SEARCH("*",M39))</formula>
    </cfRule>
    <cfRule type="containsText" dxfId="939" priority="19" operator="containsText" text="*">
      <formula>NOT(ISERROR(SEARCH("*",M39)))</formula>
    </cfRule>
  </conditionalFormatting>
  <conditionalFormatting sqref="M40:X40">
    <cfRule type="notContainsText" dxfId="938" priority="16" operator="notContains" text="*">
      <formula>ISERROR(SEARCH("*",M40))</formula>
    </cfRule>
    <cfRule type="containsText" dxfId="937" priority="17" operator="containsText" text="*">
      <formula>NOT(ISERROR(SEARCH("*",M40)))</formula>
    </cfRule>
  </conditionalFormatting>
  <conditionalFormatting sqref="G50:G51 I50:I51">
    <cfRule type="notContainsText" dxfId="936" priority="14" operator="notContains" text="*">
      <formula>ISERROR(SEARCH("*",G50))</formula>
    </cfRule>
    <cfRule type="containsText" dxfId="935" priority="15" operator="containsText" text="*">
      <formula>NOT(ISERROR(SEARCH("*",G50)))</formula>
    </cfRule>
  </conditionalFormatting>
  <conditionalFormatting sqref="B50:B51">
    <cfRule type="notContainsText" dxfId="934" priority="12" operator="notContains" text="*">
      <formula>ISERROR(SEARCH("*",B50))</formula>
    </cfRule>
    <cfRule type="containsText" dxfId="933" priority="13" operator="containsText" text="*">
      <formula>NOT(ISERROR(SEARCH("*",B50)))</formula>
    </cfRule>
  </conditionalFormatting>
  <conditionalFormatting sqref="B57:B61">
    <cfRule type="notContainsText" dxfId="932" priority="10" operator="notContains" text="*">
      <formula>ISERROR(SEARCH("*",B57))</formula>
    </cfRule>
    <cfRule type="containsText" dxfId="931" priority="11" operator="containsText" text="*">
      <formula>NOT(ISERROR(SEARCH("*",B57)))</formula>
    </cfRule>
  </conditionalFormatting>
  <conditionalFormatting sqref="N57:N61">
    <cfRule type="notContainsText" dxfId="930" priority="8" operator="notContains" text="*">
      <formula>ISERROR(SEARCH("*",N57))</formula>
    </cfRule>
    <cfRule type="containsText" dxfId="929" priority="9" operator="containsText" text="*">
      <formula>NOT(ISERROR(SEARCH("*",N57)))</formula>
    </cfRule>
  </conditionalFormatting>
  <conditionalFormatting sqref="B75:B79">
    <cfRule type="notContainsText" dxfId="928" priority="6" operator="notContains" text="*">
      <formula>ISERROR(SEARCH("*",B75))</formula>
    </cfRule>
    <cfRule type="containsText" dxfId="927" priority="7" operator="containsText" text="*">
      <formula>NOT(ISERROR(SEARCH("*",B75)))</formula>
    </cfRule>
  </conditionalFormatting>
  <conditionalFormatting sqref="N75:N79">
    <cfRule type="notContainsText" dxfId="926" priority="4" operator="notContains" text="*">
      <formula>ISERROR(SEARCH("*",N75))</formula>
    </cfRule>
    <cfRule type="containsText" dxfId="925" priority="5" operator="containsText" text="*">
      <formula>NOT(ISERROR(SEARCH("*",N75)))</formula>
    </cfRule>
  </conditionalFormatting>
  <conditionalFormatting sqref="K16:L18">
    <cfRule type="expression" dxfId="924" priority="3">
      <formula>$M$15="ИП"</formula>
    </cfRule>
  </conditionalFormatting>
  <conditionalFormatting sqref="M16:X16">
    <cfRule type="notContainsText" dxfId="923" priority="1" operator="notContains" text="*">
      <formula>ISERROR(SEARCH("*",M16))</formula>
    </cfRule>
    <cfRule type="containsText" dxfId="92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C3F545B7-1FF6-46F1-9AD0-FA50D623FFFB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63E24AAB-9205-493E-BA7B-AB6A77756F19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HYPERLINK(SUBSTITUTE(CELL("адрес",From5ToFLUL6),"'",""),"Назад")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Анкета5!C25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Анкета5!D25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919" priority="44" operator="notContains" text="*">
      <formula>ISERROR(SEARCH("*",M17))</formula>
    </cfRule>
    <cfRule type="containsText" dxfId="918" priority="45" operator="containsText" text="*">
      <formula>NOT(ISERROR(SEARCH("*",M17)))</formula>
    </cfRule>
  </conditionalFormatting>
  <conditionalFormatting sqref="M18 W18">
    <cfRule type="notContainsText" dxfId="917" priority="42" operator="notContains" text="*">
      <formula>ISERROR(SEARCH("*",M18))</formula>
    </cfRule>
  </conditionalFormatting>
  <conditionalFormatting sqref="M18 W18">
    <cfRule type="containsText" dxfId="916" priority="43" operator="containsText" text="*">
      <formula>NOT(ISERROR(SEARCH("*",M18)))</formula>
    </cfRule>
  </conditionalFormatting>
  <conditionalFormatting sqref="M15:X15">
    <cfRule type="notContainsText" dxfId="915" priority="40" operator="notContains" text="*">
      <formula>ISERROR(SEARCH("*",M15))</formula>
    </cfRule>
    <cfRule type="containsText" dxfId="914" priority="41" operator="containsText" text="*">
      <formula>NOT(ISERROR(SEARCH("*",M15)))</formula>
    </cfRule>
  </conditionalFormatting>
  <conditionalFormatting sqref="M20:X20">
    <cfRule type="notContainsText" dxfId="913" priority="38" operator="notContains" text="*">
      <formula>ISERROR(SEARCH("*",M20))</formula>
    </cfRule>
    <cfRule type="containsText" dxfId="912" priority="39" operator="containsText" text="*">
      <formula>NOT(ISERROR(SEARCH("*",M20)))</formula>
    </cfRule>
  </conditionalFormatting>
  <conditionalFormatting sqref="M21:X23">
    <cfRule type="notContainsText" dxfId="911" priority="34" operator="notContains" text="*">
      <formula>ISERROR(SEARCH("*",M21))</formula>
    </cfRule>
    <cfRule type="containsText" dxfId="910" priority="35" operator="containsText" text="*">
      <formula>NOT(ISERROR(SEARCH("*",M21)))</formula>
    </cfRule>
  </conditionalFormatting>
  <conditionalFormatting sqref="M24:X27">
    <cfRule type="notContainsText" dxfId="909" priority="32" operator="notContains" text="*">
      <formula>ISERROR(SEARCH("*",M24))</formula>
    </cfRule>
    <cfRule type="containsText" dxfId="908" priority="33" operator="containsText" text="*">
      <formula>NOT(ISERROR(SEARCH("*",M24)))</formula>
    </cfRule>
  </conditionalFormatting>
  <conditionalFormatting sqref="P36">
    <cfRule type="notContainsText" dxfId="907" priority="30" operator="notContains" text="*">
      <formula>ISERROR(SEARCH("*",P36))</formula>
    </cfRule>
    <cfRule type="containsText" dxfId="906" priority="31" operator="containsText" text="*">
      <formula>NOT(ISERROR(SEARCH("*",P36)))</formula>
    </cfRule>
  </conditionalFormatting>
  <conditionalFormatting sqref="V36">
    <cfRule type="notContainsText" dxfId="905" priority="28" operator="notContains" text="*">
      <formula>ISERROR(SEARCH("*",V36))</formula>
    </cfRule>
    <cfRule type="containsText" dxfId="904" priority="29" operator="containsText" text="*">
      <formula>NOT(ISERROR(SEARCH("*",V36)))</formula>
    </cfRule>
  </conditionalFormatting>
  <conditionalFormatting sqref="M28:X34">
    <cfRule type="notContainsText" dxfId="903" priority="26" operator="notContains" text="*">
      <formula>ISERROR(SEARCH("*",M28))</formula>
    </cfRule>
    <cfRule type="containsText" dxfId="902" priority="27" operator="containsText" text="*">
      <formula>NOT(ISERROR(SEARCH("*",M28)))</formula>
    </cfRule>
  </conditionalFormatting>
  <conditionalFormatting sqref="M35:X35">
    <cfRule type="notContainsText" dxfId="901" priority="24" operator="notContains" text="*">
      <formula>ISERROR(SEARCH("*",M35))</formula>
    </cfRule>
    <cfRule type="containsText" dxfId="900" priority="25" operator="containsText" text="*">
      <formula>NOT(ISERROR(SEARCH("*",M35)))</formula>
    </cfRule>
  </conditionalFormatting>
  <conditionalFormatting sqref="M37:X37">
    <cfRule type="notContainsText" dxfId="899" priority="22" operator="notContains" text="*">
      <formula>ISERROR(SEARCH("*",M37))</formula>
    </cfRule>
    <cfRule type="containsText" dxfId="898" priority="23" operator="containsText" text="*">
      <formula>NOT(ISERROR(SEARCH("*",M37)))</formula>
    </cfRule>
  </conditionalFormatting>
  <conditionalFormatting sqref="M38:X38">
    <cfRule type="notContainsText" dxfId="897" priority="20" operator="notContains" text="*">
      <formula>ISERROR(SEARCH("*",M38))</formula>
    </cfRule>
    <cfRule type="containsText" dxfId="896" priority="21" operator="containsText" text="*">
      <formula>NOT(ISERROR(SEARCH("*",M38)))</formula>
    </cfRule>
  </conditionalFormatting>
  <conditionalFormatting sqref="M39:X39">
    <cfRule type="notContainsText" dxfId="895" priority="18" operator="notContains" text="*">
      <formula>ISERROR(SEARCH("*",M39))</formula>
    </cfRule>
    <cfRule type="containsText" dxfId="894" priority="19" operator="containsText" text="*">
      <formula>NOT(ISERROR(SEARCH("*",M39)))</formula>
    </cfRule>
  </conditionalFormatting>
  <conditionalFormatting sqref="M40:X40">
    <cfRule type="notContainsText" dxfId="893" priority="16" operator="notContains" text="*">
      <formula>ISERROR(SEARCH("*",M40))</formula>
    </cfRule>
    <cfRule type="containsText" dxfId="892" priority="17" operator="containsText" text="*">
      <formula>NOT(ISERROR(SEARCH("*",M40)))</formula>
    </cfRule>
  </conditionalFormatting>
  <conditionalFormatting sqref="G50:G51 I50:I51">
    <cfRule type="notContainsText" dxfId="891" priority="14" operator="notContains" text="*">
      <formula>ISERROR(SEARCH("*",G50))</formula>
    </cfRule>
    <cfRule type="containsText" dxfId="890" priority="15" operator="containsText" text="*">
      <formula>NOT(ISERROR(SEARCH("*",G50)))</formula>
    </cfRule>
  </conditionalFormatting>
  <conditionalFormatting sqref="B50:B51">
    <cfRule type="notContainsText" dxfId="889" priority="12" operator="notContains" text="*">
      <formula>ISERROR(SEARCH("*",B50))</formula>
    </cfRule>
    <cfRule type="containsText" dxfId="888" priority="13" operator="containsText" text="*">
      <formula>NOT(ISERROR(SEARCH("*",B50)))</formula>
    </cfRule>
  </conditionalFormatting>
  <conditionalFormatting sqref="B57:B61">
    <cfRule type="notContainsText" dxfId="887" priority="10" operator="notContains" text="*">
      <formula>ISERROR(SEARCH("*",B57))</formula>
    </cfRule>
    <cfRule type="containsText" dxfId="886" priority="11" operator="containsText" text="*">
      <formula>NOT(ISERROR(SEARCH("*",B57)))</formula>
    </cfRule>
  </conditionalFormatting>
  <conditionalFormatting sqref="N57:N61">
    <cfRule type="notContainsText" dxfId="885" priority="8" operator="notContains" text="*">
      <formula>ISERROR(SEARCH("*",N57))</formula>
    </cfRule>
    <cfRule type="containsText" dxfId="884" priority="9" operator="containsText" text="*">
      <formula>NOT(ISERROR(SEARCH("*",N57)))</formula>
    </cfRule>
  </conditionalFormatting>
  <conditionalFormatting sqref="B75:B79">
    <cfRule type="notContainsText" dxfId="883" priority="6" operator="notContains" text="*">
      <formula>ISERROR(SEARCH("*",B75))</formula>
    </cfRule>
    <cfRule type="containsText" dxfId="882" priority="7" operator="containsText" text="*">
      <formula>NOT(ISERROR(SEARCH("*",B75)))</formula>
    </cfRule>
  </conditionalFormatting>
  <conditionalFormatting sqref="N75:N79">
    <cfRule type="notContainsText" dxfId="881" priority="4" operator="notContains" text="*">
      <formula>ISERROR(SEARCH("*",N75))</formula>
    </cfRule>
    <cfRule type="containsText" dxfId="880" priority="5" operator="containsText" text="*">
      <formula>NOT(ISERROR(SEARCH("*",N75)))</formula>
    </cfRule>
  </conditionalFormatting>
  <conditionalFormatting sqref="K16:L18">
    <cfRule type="expression" dxfId="879" priority="3">
      <formula>$M$15="ИП"</formula>
    </cfRule>
  </conditionalFormatting>
  <conditionalFormatting sqref="M16:X16">
    <cfRule type="notContainsText" dxfId="878" priority="1" operator="notContains" text="*">
      <formula>ISERROR(SEARCH("*",M16))</formula>
    </cfRule>
    <cfRule type="containsText" dxfId="87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DB41CE00-3F89-4A65-A8FE-5D001751087C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C5F3D84A-97F8-4D44-B947-0F6942CF4728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HYPERLINK(SUBSTITUTE(CELL("адрес",From5ToFLUL7),"'",""),"Назад")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Анкета5!C26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Анкета5!D26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874" priority="44" operator="notContains" text="*">
      <formula>ISERROR(SEARCH("*",M17))</formula>
    </cfRule>
    <cfRule type="containsText" dxfId="873" priority="45" operator="containsText" text="*">
      <formula>NOT(ISERROR(SEARCH("*",M17)))</formula>
    </cfRule>
  </conditionalFormatting>
  <conditionalFormatting sqref="M18 W18">
    <cfRule type="notContainsText" dxfId="872" priority="42" operator="notContains" text="*">
      <formula>ISERROR(SEARCH("*",M18))</formula>
    </cfRule>
  </conditionalFormatting>
  <conditionalFormatting sqref="M18 W18">
    <cfRule type="containsText" dxfId="871" priority="43" operator="containsText" text="*">
      <formula>NOT(ISERROR(SEARCH("*",M18)))</formula>
    </cfRule>
  </conditionalFormatting>
  <conditionalFormatting sqref="M15:X15">
    <cfRule type="notContainsText" dxfId="870" priority="40" operator="notContains" text="*">
      <formula>ISERROR(SEARCH("*",M15))</formula>
    </cfRule>
    <cfRule type="containsText" dxfId="869" priority="41" operator="containsText" text="*">
      <formula>NOT(ISERROR(SEARCH("*",M15)))</formula>
    </cfRule>
  </conditionalFormatting>
  <conditionalFormatting sqref="M20:X20">
    <cfRule type="notContainsText" dxfId="868" priority="38" operator="notContains" text="*">
      <formula>ISERROR(SEARCH("*",M20))</formula>
    </cfRule>
    <cfRule type="containsText" dxfId="867" priority="39" operator="containsText" text="*">
      <formula>NOT(ISERROR(SEARCH("*",M20)))</formula>
    </cfRule>
  </conditionalFormatting>
  <conditionalFormatting sqref="M21:X23">
    <cfRule type="notContainsText" dxfId="866" priority="34" operator="notContains" text="*">
      <formula>ISERROR(SEARCH("*",M21))</formula>
    </cfRule>
    <cfRule type="containsText" dxfId="865" priority="35" operator="containsText" text="*">
      <formula>NOT(ISERROR(SEARCH("*",M21)))</formula>
    </cfRule>
  </conditionalFormatting>
  <conditionalFormatting sqref="M24:X27">
    <cfRule type="notContainsText" dxfId="864" priority="32" operator="notContains" text="*">
      <formula>ISERROR(SEARCH("*",M24))</formula>
    </cfRule>
    <cfRule type="containsText" dxfId="863" priority="33" operator="containsText" text="*">
      <formula>NOT(ISERROR(SEARCH("*",M24)))</formula>
    </cfRule>
  </conditionalFormatting>
  <conditionalFormatting sqref="P36">
    <cfRule type="notContainsText" dxfId="862" priority="30" operator="notContains" text="*">
      <formula>ISERROR(SEARCH("*",P36))</formula>
    </cfRule>
    <cfRule type="containsText" dxfId="861" priority="31" operator="containsText" text="*">
      <formula>NOT(ISERROR(SEARCH("*",P36)))</formula>
    </cfRule>
  </conditionalFormatting>
  <conditionalFormatting sqref="V36">
    <cfRule type="notContainsText" dxfId="860" priority="28" operator="notContains" text="*">
      <formula>ISERROR(SEARCH("*",V36))</formula>
    </cfRule>
    <cfRule type="containsText" dxfId="859" priority="29" operator="containsText" text="*">
      <formula>NOT(ISERROR(SEARCH("*",V36)))</formula>
    </cfRule>
  </conditionalFormatting>
  <conditionalFormatting sqref="M28:X34">
    <cfRule type="notContainsText" dxfId="858" priority="26" operator="notContains" text="*">
      <formula>ISERROR(SEARCH("*",M28))</formula>
    </cfRule>
    <cfRule type="containsText" dxfId="857" priority="27" operator="containsText" text="*">
      <formula>NOT(ISERROR(SEARCH("*",M28)))</formula>
    </cfRule>
  </conditionalFormatting>
  <conditionalFormatting sqref="M35:X35">
    <cfRule type="notContainsText" dxfId="856" priority="24" operator="notContains" text="*">
      <formula>ISERROR(SEARCH("*",M35))</formula>
    </cfRule>
    <cfRule type="containsText" dxfId="855" priority="25" operator="containsText" text="*">
      <formula>NOT(ISERROR(SEARCH("*",M35)))</formula>
    </cfRule>
  </conditionalFormatting>
  <conditionalFormatting sqref="M37:X37">
    <cfRule type="notContainsText" dxfId="854" priority="22" operator="notContains" text="*">
      <formula>ISERROR(SEARCH("*",M37))</formula>
    </cfRule>
    <cfRule type="containsText" dxfId="853" priority="23" operator="containsText" text="*">
      <formula>NOT(ISERROR(SEARCH("*",M37)))</formula>
    </cfRule>
  </conditionalFormatting>
  <conditionalFormatting sqref="M38:X38">
    <cfRule type="notContainsText" dxfId="852" priority="20" operator="notContains" text="*">
      <formula>ISERROR(SEARCH("*",M38))</formula>
    </cfRule>
    <cfRule type="containsText" dxfId="851" priority="21" operator="containsText" text="*">
      <formula>NOT(ISERROR(SEARCH("*",M38)))</formula>
    </cfRule>
  </conditionalFormatting>
  <conditionalFormatting sqref="M39:X39">
    <cfRule type="notContainsText" dxfId="850" priority="18" operator="notContains" text="*">
      <formula>ISERROR(SEARCH("*",M39))</formula>
    </cfRule>
    <cfRule type="containsText" dxfId="849" priority="19" operator="containsText" text="*">
      <formula>NOT(ISERROR(SEARCH("*",M39)))</formula>
    </cfRule>
  </conditionalFormatting>
  <conditionalFormatting sqref="M40:X40">
    <cfRule type="notContainsText" dxfId="848" priority="16" operator="notContains" text="*">
      <formula>ISERROR(SEARCH("*",M40))</formula>
    </cfRule>
    <cfRule type="containsText" dxfId="847" priority="17" operator="containsText" text="*">
      <formula>NOT(ISERROR(SEARCH("*",M40)))</formula>
    </cfRule>
  </conditionalFormatting>
  <conditionalFormatting sqref="G50:G51 I50:I51">
    <cfRule type="notContainsText" dxfId="846" priority="14" operator="notContains" text="*">
      <formula>ISERROR(SEARCH("*",G50))</formula>
    </cfRule>
    <cfRule type="containsText" dxfId="845" priority="15" operator="containsText" text="*">
      <formula>NOT(ISERROR(SEARCH("*",G50)))</formula>
    </cfRule>
  </conditionalFormatting>
  <conditionalFormatting sqref="B50:B51">
    <cfRule type="notContainsText" dxfId="844" priority="12" operator="notContains" text="*">
      <formula>ISERROR(SEARCH("*",B50))</formula>
    </cfRule>
    <cfRule type="containsText" dxfId="843" priority="13" operator="containsText" text="*">
      <formula>NOT(ISERROR(SEARCH("*",B50)))</formula>
    </cfRule>
  </conditionalFormatting>
  <conditionalFormatting sqref="B57:B61">
    <cfRule type="notContainsText" dxfId="842" priority="10" operator="notContains" text="*">
      <formula>ISERROR(SEARCH("*",B57))</formula>
    </cfRule>
    <cfRule type="containsText" dxfId="841" priority="11" operator="containsText" text="*">
      <formula>NOT(ISERROR(SEARCH("*",B57)))</formula>
    </cfRule>
  </conditionalFormatting>
  <conditionalFormatting sqref="N57:N61">
    <cfRule type="notContainsText" dxfId="840" priority="8" operator="notContains" text="*">
      <formula>ISERROR(SEARCH("*",N57))</formula>
    </cfRule>
    <cfRule type="containsText" dxfId="839" priority="9" operator="containsText" text="*">
      <formula>NOT(ISERROR(SEARCH("*",N57)))</formula>
    </cfRule>
  </conditionalFormatting>
  <conditionalFormatting sqref="B75:B79">
    <cfRule type="notContainsText" dxfId="838" priority="6" operator="notContains" text="*">
      <formula>ISERROR(SEARCH("*",B75))</formula>
    </cfRule>
    <cfRule type="containsText" dxfId="837" priority="7" operator="containsText" text="*">
      <formula>NOT(ISERROR(SEARCH("*",B75)))</formula>
    </cfRule>
  </conditionalFormatting>
  <conditionalFormatting sqref="N75:N79">
    <cfRule type="notContainsText" dxfId="836" priority="4" operator="notContains" text="*">
      <formula>ISERROR(SEARCH("*",N75))</formula>
    </cfRule>
    <cfRule type="containsText" dxfId="835" priority="5" operator="containsText" text="*">
      <formula>NOT(ISERROR(SEARCH("*",N75)))</formula>
    </cfRule>
  </conditionalFormatting>
  <conditionalFormatting sqref="K16:L18">
    <cfRule type="expression" dxfId="834" priority="3">
      <formula>$M$15="ИП"</formula>
    </cfRule>
  </conditionalFormatting>
  <conditionalFormatting sqref="M16:X16">
    <cfRule type="notContainsText" dxfId="833" priority="1" operator="notContains" text="*">
      <formula>ISERROR(SEARCH("*",M16))</formula>
    </cfRule>
    <cfRule type="containsText" dxfId="83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674E8045-B6F5-4CE1-A885-AA2E7B443141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48D77EA2-2AED-4939-8FFC-B094984A3170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HYPERLINK(SUBSTITUTE(CELL("адрес",From5ToFLUL8),"'",""),"Назад")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Анкета5!C27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Анкета5!D27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829" priority="44" operator="notContains" text="*">
      <formula>ISERROR(SEARCH("*",M17))</formula>
    </cfRule>
    <cfRule type="containsText" dxfId="828" priority="45" operator="containsText" text="*">
      <formula>NOT(ISERROR(SEARCH("*",M17)))</formula>
    </cfRule>
  </conditionalFormatting>
  <conditionalFormatting sqref="M18 W18">
    <cfRule type="notContainsText" dxfId="827" priority="42" operator="notContains" text="*">
      <formula>ISERROR(SEARCH("*",M18))</formula>
    </cfRule>
  </conditionalFormatting>
  <conditionalFormatting sqref="M18 W18">
    <cfRule type="containsText" dxfId="826" priority="43" operator="containsText" text="*">
      <formula>NOT(ISERROR(SEARCH("*",M18)))</formula>
    </cfRule>
  </conditionalFormatting>
  <conditionalFormatting sqref="M15:X15">
    <cfRule type="notContainsText" dxfId="825" priority="40" operator="notContains" text="*">
      <formula>ISERROR(SEARCH("*",M15))</formula>
    </cfRule>
    <cfRule type="containsText" dxfId="824" priority="41" operator="containsText" text="*">
      <formula>NOT(ISERROR(SEARCH("*",M15)))</formula>
    </cfRule>
  </conditionalFormatting>
  <conditionalFormatting sqref="M20:X20">
    <cfRule type="notContainsText" dxfId="823" priority="38" operator="notContains" text="*">
      <formula>ISERROR(SEARCH("*",M20))</formula>
    </cfRule>
    <cfRule type="containsText" dxfId="822" priority="39" operator="containsText" text="*">
      <formula>NOT(ISERROR(SEARCH("*",M20)))</formula>
    </cfRule>
  </conditionalFormatting>
  <conditionalFormatting sqref="M21:X23">
    <cfRule type="notContainsText" dxfId="821" priority="34" operator="notContains" text="*">
      <formula>ISERROR(SEARCH("*",M21))</formula>
    </cfRule>
    <cfRule type="containsText" dxfId="820" priority="35" operator="containsText" text="*">
      <formula>NOT(ISERROR(SEARCH("*",M21)))</formula>
    </cfRule>
  </conditionalFormatting>
  <conditionalFormatting sqref="M24:X27">
    <cfRule type="notContainsText" dxfId="819" priority="32" operator="notContains" text="*">
      <formula>ISERROR(SEARCH("*",M24))</formula>
    </cfRule>
    <cfRule type="containsText" dxfId="818" priority="33" operator="containsText" text="*">
      <formula>NOT(ISERROR(SEARCH("*",M24)))</formula>
    </cfRule>
  </conditionalFormatting>
  <conditionalFormatting sqref="P36">
    <cfRule type="notContainsText" dxfId="817" priority="30" operator="notContains" text="*">
      <formula>ISERROR(SEARCH("*",P36))</formula>
    </cfRule>
    <cfRule type="containsText" dxfId="816" priority="31" operator="containsText" text="*">
      <formula>NOT(ISERROR(SEARCH("*",P36)))</formula>
    </cfRule>
  </conditionalFormatting>
  <conditionalFormatting sqref="V36">
    <cfRule type="notContainsText" dxfId="815" priority="28" operator="notContains" text="*">
      <formula>ISERROR(SEARCH("*",V36))</formula>
    </cfRule>
    <cfRule type="containsText" dxfId="814" priority="29" operator="containsText" text="*">
      <formula>NOT(ISERROR(SEARCH("*",V36)))</formula>
    </cfRule>
  </conditionalFormatting>
  <conditionalFormatting sqref="M28:X34">
    <cfRule type="notContainsText" dxfId="813" priority="26" operator="notContains" text="*">
      <formula>ISERROR(SEARCH("*",M28))</formula>
    </cfRule>
    <cfRule type="containsText" dxfId="812" priority="27" operator="containsText" text="*">
      <formula>NOT(ISERROR(SEARCH("*",M28)))</formula>
    </cfRule>
  </conditionalFormatting>
  <conditionalFormatting sqref="M35:X35">
    <cfRule type="notContainsText" dxfId="811" priority="24" operator="notContains" text="*">
      <formula>ISERROR(SEARCH("*",M35))</formula>
    </cfRule>
    <cfRule type="containsText" dxfId="810" priority="25" operator="containsText" text="*">
      <formula>NOT(ISERROR(SEARCH("*",M35)))</formula>
    </cfRule>
  </conditionalFormatting>
  <conditionalFormatting sqref="M37:X37">
    <cfRule type="notContainsText" dxfId="809" priority="22" operator="notContains" text="*">
      <formula>ISERROR(SEARCH("*",M37))</formula>
    </cfRule>
    <cfRule type="containsText" dxfId="808" priority="23" operator="containsText" text="*">
      <formula>NOT(ISERROR(SEARCH("*",M37)))</formula>
    </cfRule>
  </conditionalFormatting>
  <conditionalFormatting sqref="M38:X38">
    <cfRule type="notContainsText" dxfId="807" priority="20" operator="notContains" text="*">
      <formula>ISERROR(SEARCH("*",M38))</formula>
    </cfRule>
    <cfRule type="containsText" dxfId="806" priority="21" operator="containsText" text="*">
      <formula>NOT(ISERROR(SEARCH("*",M38)))</formula>
    </cfRule>
  </conditionalFormatting>
  <conditionalFormatting sqref="M39:X39">
    <cfRule type="notContainsText" dxfId="805" priority="18" operator="notContains" text="*">
      <formula>ISERROR(SEARCH("*",M39))</formula>
    </cfRule>
    <cfRule type="containsText" dxfId="804" priority="19" operator="containsText" text="*">
      <formula>NOT(ISERROR(SEARCH("*",M39)))</formula>
    </cfRule>
  </conditionalFormatting>
  <conditionalFormatting sqref="M40:X40">
    <cfRule type="notContainsText" dxfId="803" priority="16" operator="notContains" text="*">
      <formula>ISERROR(SEARCH("*",M40))</formula>
    </cfRule>
    <cfRule type="containsText" dxfId="802" priority="17" operator="containsText" text="*">
      <formula>NOT(ISERROR(SEARCH("*",M40)))</formula>
    </cfRule>
  </conditionalFormatting>
  <conditionalFormatting sqref="G50:G51 I50:I51">
    <cfRule type="notContainsText" dxfId="801" priority="14" operator="notContains" text="*">
      <formula>ISERROR(SEARCH("*",G50))</formula>
    </cfRule>
    <cfRule type="containsText" dxfId="800" priority="15" operator="containsText" text="*">
      <formula>NOT(ISERROR(SEARCH("*",G50)))</formula>
    </cfRule>
  </conditionalFormatting>
  <conditionalFormatting sqref="B50:B51">
    <cfRule type="notContainsText" dxfId="799" priority="12" operator="notContains" text="*">
      <formula>ISERROR(SEARCH("*",B50))</formula>
    </cfRule>
    <cfRule type="containsText" dxfId="798" priority="13" operator="containsText" text="*">
      <formula>NOT(ISERROR(SEARCH("*",B50)))</formula>
    </cfRule>
  </conditionalFormatting>
  <conditionalFormatting sqref="B57:B61">
    <cfRule type="notContainsText" dxfId="797" priority="10" operator="notContains" text="*">
      <formula>ISERROR(SEARCH("*",B57))</formula>
    </cfRule>
    <cfRule type="containsText" dxfId="796" priority="11" operator="containsText" text="*">
      <formula>NOT(ISERROR(SEARCH("*",B57)))</formula>
    </cfRule>
  </conditionalFormatting>
  <conditionalFormatting sqref="N57:N61">
    <cfRule type="notContainsText" dxfId="795" priority="8" operator="notContains" text="*">
      <formula>ISERROR(SEARCH("*",N57))</formula>
    </cfRule>
    <cfRule type="containsText" dxfId="794" priority="9" operator="containsText" text="*">
      <formula>NOT(ISERROR(SEARCH("*",N57)))</formula>
    </cfRule>
  </conditionalFormatting>
  <conditionalFormatting sqref="B75:B79">
    <cfRule type="notContainsText" dxfId="793" priority="6" operator="notContains" text="*">
      <formula>ISERROR(SEARCH("*",B75))</formula>
    </cfRule>
    <cfRule type="containsText" dxfId="792" priority="7" operator="containsText" text="*">
      <formula>NOT(ISERROR(SEARCH("*",B75)))</formula>
    </cfRule>
  </conditionalFormatting>
  <conditionalFormatting sqref="N75:N79">
    <cfRule type="notContainsText" dxfId="791" priority="4" operator="notContains" text="*">
      <formula>ISERROR(SEARCH("*",N75))</formula>
    </cfRule>
    <cfRule type="containsText" dxfId="790" priority="5" operator="containsText" text="*">
      <formula>NOT(ISERROR(SEARCH("*",N75)))</formula>
    </cfRule>
  </conditionalFormatting>
  <conditionalFormatting sqref="K16:L18">
    <cfRule type="expression" dxfId="789" priority="3">
      <formula>$M$15="ИП"</formula>
    </cfRule>
  </conditionalFormatting>
  <conditionalFormatting sqref="M16:X16">
    <cfRule type="notContainsText" dxfId="788" priority="1" operator="notContains" text="*">
      <formula>ISERROR(SEARCH("*",M16))</formula>
    </cfRule>
    <cfRule type="containsText" dxfId="78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6A5B4B1-CA79-4494-BB4D-A5F3C116A409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43280139-84AA-4B14-B8FE-396A8F00A4EE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HYPERLINK(SUBSTITUTE(CELL("адрес",From5ToFLUL9),"'",""),"Назад")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Анкета5!C28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Анкета5!D28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784" priority="44" operator="notContains" text="*">
      <formula>ISERROR(SEARCH("*",M17))</formula>
    </cfRule>
    <cfRule type="containsText" dxfId="783" priority="45" operator="containsText" text="*">
      <formula>NOT(ISERROR(SEARCH("*",M17)))</formula>
    </cfRule>
  </conditionalFormatting>
  <conditionalFormatting sqref="M18 W18">
    <cfRule type="notContainsText" dxfId="782" priority="42" operator="notContains" text="*">
      <formula>ISERROR(SEARCH("*",M18))</formula>
    </cfRule>
  </conditionalFormatting>
  <conditionalFormatting sqref="M18 W18">
    <cfRule type="containsText" dxfId="781" priority="43" operator="containsText" text="*">
      <formula>NOT(ISERROR(SEARCH("*",M18)))</formula>
    </cfRule>
  </conditionalFormatting>
  <conditionalFormatting sqref="M15:X15">
    <cfRule type="notContainsText" dxfId="780" priority="40" operator="notContains" text="*">
      <formula>ISERROR(SEARCH("*",M15))</formula>
    </cfRule>
    <cfRule type="containsText" dxfId="779" priority="41" operator="containsText" text="*">
      <formula>NOT(ISERROR(SEARCH("*",M15)))</formula>
    </cfRule>
  </conditionalFormatting>
  <conditionalFormatting sqref="M20:X20">
    <cfRule type="notContainsText" dxfId="778" priority="38" operator="notContains" text="*">
      <formula>ISERROR(SEARCH("*",M20))</formula>
    </cfRule>
    <cfRule type="containsText" dxfId="777" priority="39" operator="containsText" text="*">
      <formula>NOT(ISERROR(SEARCH("*",M20)))</formula>
    </cfRule>
  </conditionalFormatting>
  <conditionalFormatting sqref="M21:X23">
    <cfRule type="notContainsText" dxfId="776" priority="34" operator="notContains" text="*">
      <formula>ISERROR(SEARCH("*",M21))</formula>
    </cfRule>
    <cfRule type="containsText" dxfId="775" priority="35" operator="containsText" text="*">
      <formula>NOT(ISERROR(SEARCH("*",M21)))</formula>
    </cfRule>
  </conditionalFormatting>
  <conditionalFormatting sqref="M24:X27">
    <cfRule type="notContainsText" dxfId="774" priority="32" operator="notContains" text="*">
      <formula>ISERROR(SEARCH("*",M24))</formula>
    </cfRule>
    <cfRule type="containsText" dxfId="773" priority="33" operator="containsText" text="*">
      <formula>NOT(ISERROR(SEARCH("*",M24)))</formula>
    </cfRule>
  </conditionalFormatting>
  <conditionalFormatting sqref="P36">
    <cfRule type="notContainsText" dxfId="772" priority="30" operator="notContains" text="*">
      <formula>ISERROR(SEARCH("*",P36))</formula>
    </cfRule>
    <cfRule type="containsText" dxfId="771" priority="31" operator="containsText" text="*">
      <formula>NOT(ISERROR(SEARCH("*",P36)))</formula>
    </cfRule>
  </conditionalFormatting>
  <conditionalFormatting sqref="V36">
    <cfRule type="notContainsText" dxfId="770" priority="28" operator="notContains" text="*">
      <formula>ISERROR(SEARCH("*",V36))</formula>
    </cfRule>
    <cfRule type="containsText" dxfId="769" priority="29" operator="containsText" text="*">
      <formula>NOT(ISERROR(SEARCH("*",V36)))</formula>
    </cfRule>
  </conditionalFormatting>
  <conditionalFormatting sqref="M28:X34">
    <cfRule type="notContainsText" dxfId="768" priority="26" operator="notContains" text="*">
      <formula>ISERROR(SEARCH("*",M28))</formula>
    </cfRule>
    <cfRule type="containsText" dxfId="767" priority="27" operator="containsText" text="*">
      <formula>NOT(ISERROR(SEARCH("*",M28)))</formula>
    </cfRule>
  </conditionalFormatting>
  <conditionalFormatting sqref="M35:X35">
    <cfRule type="notContainsText" dxfId="766" priority="24" operator="notContains" text="*">
      <formula>ISERROR(SEARCH("*",M35))</formula>
    </cfRule>
    <cfRule type="containsText" dxfId="765" priority="25" operator="containsText" text="*">
      <formula>NOT(ISERROR(SEARCH("*",M35)))</formula>
    </cfRule>
  </conditionalFormatting>
  <conditionalFormatting sqref="M37:X37">
    <cfRule type="notContainsText" dxfId="764" priority="22" operator="notContains" text="*">
      <formula>ISERROR(SEARCH("*",M37))</formula>
    </cfRule>
    <cfRule type="containsText" dxfId="763" priority="23" operator="containsText" text="*">
      <formula>NOT(ISERROR(SEARCH("*",M37)))</formula>
    </cfRule>
  </conditionalFormatting>
  <conditionalFormatting sqref="M38:X38">
    <cfRule type="notContainsText" dxfId="762" priority="20" operator="notContains" text="*">
      <formula>ISERROR(SEARCH("*",M38))</formula>
    </cfRule>
    <cfRule type="containsText" dxfId="761" priority="21" operator="containsText" text="*">
      <formula>NOT(ISERROR(SEARCH("*",M38)))</formula>
    </cfRule>
  </conditionalFormatting>
  <conditionalFormatting sqref="M39:X39">
    <cfRule type="notContainsText" dxfId="760" priority="18" operator="notContains" text="*">
      <formula>ISERROR(SEARCH("*",M39))</formula>
    </cfRule>
    <cfRule type="containsText" dxfId="759" priority="19" operator="containsText" text="*">
      <formula>NOT(ISERROR(SEARCH("*",M39)))</formula>
    </cfRule>
  </conditionalFormatting>
  <conditionalFormatting sqref="M40:X40">
    <cfRule type="notContainsText" dxfId="758" priority="16" operator="notContains" text="*">
      <formula>ISERROR(SEARCH("*",M40))</formula>
    </cfRule>
    <cfRule type="containsText" dxfId="757" priority="17" operator="containsText" text="*">
      <formula>NOT(ISERROR(SEARCH("*",M40)))</formula>
    </cfRule>
  </conditionalFormatting>
  <conditionalFormatting sqref="G50:G51 I50:I51">
    <cfRule type="notContainsText" dxfId="756" priority="14" operator="notContains" text="*">
      <formula>ISERROR(SEARCH("*",G50))</formula>
    </cfRule>
    <cfRule type="containsText" dxfId="755" priority="15" operator="containsText" text="*">
      <formula>NOT(ISERROR(SEARCH("*",G50)))</formula>
    </cfRule>
  </conditionalFormatting>
  <conditionalFormatting sqref="B50:B51">
    <cfRule type="notContainsText" dxfId="754" priority="12" operator="notContains" text="*">
      <formula>ISERROR(SEARCH("*",B50))</formula>
    </cfRule>
    <cfRule type="containsText" dxfId="753" priority="13" operator="containsText" text="*">
      <formula>NOT(ISERROR(SEARCH("*",B50)))</formula>
    </cfRule>
  </conditionalFormatting>
  <conditionalFormatting sqref="B57:B61">
    <cfRule type="notContainsText" dxfId="752" priority="10" operator="notContains" text="*">
      <formula>ISERROR(SEARCH("*",B57))</formula>
    </cfRule>
    <cfRule type="containsText" dxfId="751" priority="11" operator="containsText" text="*">
      <formula>NOT(ISERROR(SEARCH("*",B57)))</formula>
    </cfRule>
  </conditionalFormatting>
  <conditionalFormatting sqref="N57:N61">
    <cfRule type="notContainsText" dxfId="750" priority="8" operator="notContains" text="*">
      <formula>ISERROR(SEARCH("*",N57))</formula>
    </cfRule>
    <cfRule type="containsText" dxfId="749" priority="9" operator="containsText" text="*">
      <formula>NOT(ISERROR(SEARCH("*",N57)))</formula>
    </cfRule>
  </conditionalFormatting>
  <conditionalFormatting sqref="B75:B79">
    <cfRule type="notContainsText" dxfId="748" priority="6" operator="notContains" text="*">
      <formula>ISERROR(SEARCH("*",B75))</formula>
    </cfRule>
    <cfRule type="containsText" dxfId="747" priority="7" operator="containsText" text="*">
      <formula>NOT(ISERROR(SEARCH("*",B75)))</formula>
    </cfRule>
  </conditionalFormatting>
  <conditionalFormatting sqref="N75:N79">
    <cfRule type="notContainsText" dxfId="746" priority="4" operator="notContains" text="*">
      <formula>ISERROR(SEARCH("*",N75))</formula>
    </cfRule>
    <cfRule type="containsText" dxfId="745" priority="5" operator="containsText" text="*">
      <formula>NOT(ISERROR(SEARCH("*",N75)))</formula>
    </cfRule>
  </conditionalFormatting>
  <conditionalFormatting sqref="K16:L18">
    <cfRule type="expression" dxfId="744" priority="3">
      <formula>$M$15="ИП"</formula>
    </cfRule>
  </conditionalFormatting>
  <conditionalFormatting sqref="M16:X16">
    <cfRule type="notContainsText" dxfId="743" priority="1" operator="notContains" text="*">
      <formula>ISERROR(SEARCH("*",M16))</formula>
    </cfRule>
    <cfRule type="containsText" dxfId="74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65DC4F7-292E-4AF6-BC40-A5EF3E723D44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FBA3F76B-4A67-4644-AFD6-3B4782C6B746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HYPERLINK(SUBSTITUTE(CELL("адрес",From5ToFLUL10),"'",""),"Назад")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Анкета5!C29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Анкета5!D29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739" priority="44" operator="notContains" text="*">
      <formula>ISERROR(SEARCH("*",M17))</formula>
    </cfRule>
    <cfRule type="containsText" dxfId="738" priority="45" operator="containsText" text="*">
      <formula>NOT(ISERROR(SEARCH("*",M17)))</formula>
    </cfRule>
  </conditionalFormatting>
  <conditionalFormatting sqref="M18 W18">
    <cfRule type="notContainsText" dxfId="737" priority="42" operator="notContains" text="*">
      <formula>ISERROR(SEARCH("*",M18))</formula>
    </cfRule>
  </conditionalFormatting>
  <conditionalFormatting sqref="M18 W18">
    <cfRule type="containsText" dxfId="736" priority="43" operator="containsText" text="*">
      <formula>NOT(ISERROR(SEARCH("*",M18)))</formula>
    </cfRule>
  </conditionalFormatting>
  <conditionalFormatting sqref="M15:X15">
    <cfRule type="notContainsText" dxfId="735" priority="40" operator="notContains" text="*">
      <formula>ISERROR(SEARCH("*",M15))</formula>
    </cfRule>
    <cfRule type="containsText" dxfId="734" priority="41" operator="containsText" text="*">
      <formula>NOT(ISERROR(SEARCH("*",M15)))</formula>
    </cfRule>
  </conditionalFormatting>
  <conditionalFormatting sqref="M20:X20">
    <cfRule type="notContainsText" dxfId="733" priority="38" operator="notContains" text="*">
      <formula>ISERROR(SEARCH("*",M20))</formula>
    </cfRule>
    <cfRule type="containsText" dxfId="732" priority="39" operator="containsText" text="*">
      <formula>NOT(ISERROR(SEARCH("*",M20)))</formula>
    </cfRule>
  </conditionalFormatting>
  <conditionalFormatting sqref="M21:X23">
    <cfRule type="notContainsText" dxfId="731" priority="34" operator="notContains" text="*">
      <formula>ISERROR(SEARCH("*",M21))</formula>
    </cfRule>
    <cfRule type="containsText" dxfId="730" priority="35" operator="containsText" text="*">
      <formula>NOT(ISERROR(SEARCH("*",M21)))</formula>
    </cfRule>
  </conditionalFormatting>
  <conditionalFormatting sqref="M24:X27">
    <cfRule type="notContainsText" dxfId="729" priority="32" operator="notContains" text="*">
      <formula>ISERROR(SEARCH("*",M24))</formula>
    </cfRule>
    <cfRule type="containsText" dxfId="728" priority="33" operator="containsText" text="*">
      <formula>NOT(ISERROR(SEARCH("*",M24)))</formula>
    </cfRule>
  </conditionalFormatting>
  <conditionalFormatting sqref="P36">
    <cfRule type="notContainsText" dxfId="727" priority="30" operator="notContains" text="*">
      <formula>ISERROR(SEARCH("*",P36))</formula>
    </cfRule>
    <cfRule type="containsText" dxfId="726" priority="31" operator="containsText" text="*">
      <formula>NOT(ISERROR(SEARCH("*",P36)))</formula>
    </cfRule>
  </conditionalFormatting>
  <conditionalFormatting sqref="V36">
    <cfRule type="notContainsText" dxfId="725" priority="28" operator="notContains" text="*">
      <formula>ISERROR(SEARCH("*",V36))</formula>
    </cfRule>
    <cfRule type="containsText" dxfId="724" priority="29" operator="containsText" text="*">
      <formula>NOT(ISERROR(SEARCH("*",V36)))</formula>
    </cfRule>
  </conditionalFormatting>
  <conditionalFormatting sqref="M28:X34">
    <cfRule type="notContainsText" dxfId="723" priority="26" operator="notContains" text="*">
      <formula>ISERROR(SEARCH("*",M28))</formula>
    </cfRule>
    <cfRule type="containsText" dxfId="722" priority="27" operator="containsText" text="*">
      <formula>NOT(ISERROR(SEARCH("*",M28)))</formula>
    </cfRule>
  </conditionalFormatting>
  <conditionalFormatting sqref="M35:X35">
    <cfRule type="notContainsText" dxfId="721" priority="24" operator="notContains" text="*">
      <formula>ISERROR(SEARCH("*",M35))</formula>
    </cfRule>
    <cfRule type="containsText" dxfId="720" priority="25" operator="containsText" text="*">
      <formula>NOT(ISERROR(SEARCH("*",M35)))</formula>
    </cfRule>
  </conditionalFormatting>
  <conditionalFormatting sqref="M37:X37">
    <cfRule type="notContainsText" dxfId="719" priority="22" operator="notContains" text="*">
      <formula>ISERROR(SEARCH("*",M37))</formula>
    </cfRule>
    <cfRule type="containsText" dxfId="718" priority="23" operator="containsText" text="*">
      <formula>NOT(ISERROR(SEARCH("*",M37)))</formula>
    </cfRule>
  </conditionalFormatting>
  <conditionalFormatting sqref="M38:X38">
    <cfRule type="notContainsText" dxfId="717" priority="20" operator="notContains" text="*">
      <formula>ISERROR(SEARCH("*",M38))</formula>
    </cfRule>
    <cfRule type="containsText" dxfId="716" priority="21" operator="containsText" text="*">
      <formula>NOT(ISERROR(SEARCH("*",M38)))</formula>
    </cfRule>
  </conditionalFormatting>
  <conditionalFormatting sqref="M39:X39">
    <cfRule type="notContainsText" dxfId="715" priority="18" operator="notContains" text="*">
      <formula>ISERROR(SEARCH("*",M39))</formula>
    </cfRule>
    <cfRule type="containsText" dxfId="714" priority="19" operator="containsText" text="*">
      <formula>NOT(ISERROR(SEARCH("*",M39)))</formula>
    </cfRule>
  </conditionalFormatting>
  <conditionalFormatting sqref="M40:X40">
    <cfRule type="notContainsText" dxfId="713" priority="16" operator="notContains" text="*">
      <formula>ISERROR(SEARCH("*",M40))</formula>
    </cfRule>
    <cfRule type="containsText" dxfId="712" priority="17" operator="containsText" text="*">
      <formula>NOT(ISERROR(SEARCH("*",M40)))</formula>
    </cfRule>
  </conditionalFormatting>
  <conditionalFormatting sqref="G50:G51 I50:I51">
    <cfRule type="notContainsText" dxfId="711" priority="14" operator="notContains" text="*">
      <formula>ISERROR(SEARCH("*",G50))</formula>
    </cfRule>
    <cfRule type="containsText" dxfId="710" priority="15" operator="containsText" text="*">
      <formula>NOT(ISERROR(SEARCH("*",G50)))</formula>
    </cfRule>
  </conditionalFormatting>
  <conditionalFormatting sqref="B50:B51">
    <cfRule type="notContainsText" dxfId="709" priority="12" operator="notContains" text="*">
      <formula>ISERROR(SEARCH("*",B50))</formula>
    </cfRule>
    <cfRule type="containsText" dxfId="708" priority="13" operator="containsText" text="*">
      <formula>NOT(ISERROR(SEARCH("*",B50)))</formula>
    </cfRule>
  </conditionalFormatting>
  <conditionalFormatting sqref="B57:B61">
    <cfRule type="notContainsText" dxfId="707" priority="10" operator="notContains" text="*">
      <formula>ISERROR(SEARCH("*",B57))</formula>
    </cfRule>
    <cfRule type="containsText" dxfId="706" priority="11" operator="containsText" text="*">
      <formula>NOT(ISERROR(SEARCH("*",B57)))</formula>
    </cfRule>
  </conditionalFormatting>
  <conditionalFormatting sqref="N57:N61">
    <cfRule type="notContainsText" dxfId="705" priority="8" operator="notContains" text="*">
      <formula>ISERROR(SEARCH("*",N57))</formula>
    </cfRule>
    <cfRule type="containsText" dxfId="704" priority="9" operator="containsText" text="*">
      <formula>NOT(ISERROR(SEARCH("*",N57)))</formula>
    </cfRule>
  </conditionalFormatting>
  <conditionalFormatting sqref="B75:B79">
    <cfRule type="notContainsText" dxfId="703" priority="6" operator="notContains" text="*">
      <formula>ISERROR(SEARCH("*",B75))</formula>
    </cfRule>
    <cfRule type="containsText" dxfId="702" priority="7" operator="containsText" text="*">
      <formula>NOT(ISERROR(SEARCH("*",B75)))</formula>
    </cfRule>
  </conditionalFormatting>
  <conditionalFormatting sqref="N75:N79">
    <cfRule type="notContainsText" dxfId="701" priority="4" operator="notContains" text="*">
      <formula>ISERROR(SEARCH("*",N75))</formula>
    </cfRule>
    <cfRule type="containsText" dxfId="700" priority="5" operator="containsText" text="*">
      <formula>NOT(ISERROR(SEARCH("*",N75)))</formula>
    </cfRule>
  </conditionalFormatting>
  <conditionalFormatting sqref="K16:L18">
    <cfRule type="expression" dxfId="699" priority="3">
      <formula>$M$15="ИП"</formula>
    </cfRule>
  </conditionalFormatting>
  <conditionalFormatting sqref="M16:X16">
    <cfRule type="notContainsText" dxfId="698" priority="1" operator="notContains" text="*">
      <formula>ISERROR(SEARCH("*",M16))</formula>
    </cfRule>
    <cfRule type="containsText" dxfId="69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F60DBB81-9458-4921-92F7-3AFA2CC3C124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405458EE-02AD-4D69-9FE3-16D655579FA8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HYPERLINK(SUBSTITUTE(CELL("адрес",From5ToFLUL11),"'",""),"Назад")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Анкета5!C30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Анкета5!D30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694" priority="44" operator="notContains" text="*">
      <formula>ISERROR(SEARCH("*",M17))</formula>
    </cfRule>
    <cfRule type="containsText" dxfId="693" priority="45" operator="containsText" text="*">
      <formula>NOT(ISERROR(SEARCH("*",M17)))</formula>
    </cfRule>
  </conditionalFormatting>
  <conditionalFormatting sqref="M18 W18">
    <cfRule type="notContainsText" dxfId="692" priority="42" operator="notContains" text="*">
      <formula>ISERROR(SEARCH("*",M18))</formula>
    </cfRule>
  </conditionalFormatting>
  <conditionalFormatting sqref="M18 W18">
    <cfRule type="containsText" dxfId="691" priority="43" operator="containsText" text="*">
      <formula>NOT(ISERROR(SEARCH("*",M18)))</formula>
    </cfRule>
  </conditionalFormatting>
  <conditionalFormatting sqref="M15:X15">
    <cfRule type="notContainsText" dxfId="690" priority="40" operator="notContains" text="*">
      <formula>ISERROR(SEARCH("*",M15))</formula>
    </cfRule>
    <cfRule type="containsText" dxfId="689" priority="41" operator="containsText" text="*">
      <formula>NOT(ISERROR(SEARCH("*",M15)))</formula>
    </cfRule>
  </conditionalFormatting>
  <conditionalFormatting sqref="M20:X20">
    <cfRule type="notContainsText" dxfId="688" priority="38" operator="notContains" text="*">
      <formula>ISERROR(SEARCH("*",M20))</formula>
    </cfRule>
    <cfRule type="containsText" dxfId="687" priority="39" operator="containsText" text="*">
      <formula>NOT(ISERROR(SEARCH("*",M20)))</formula>
    </cfRule>
  </conditionalFormatting>
  <conditionalFormatting sqref="M21:X23">
    <cfRule type="notContainsText" dxfId="686" priority="34" operator="notContains" text="*">
      <formula>ISERROR(SEARCH("*",M21))</formula>
    </cfRule>
    <cfRule type="containsText" dxfId="685" priority="35" operator="containsText" text="*">
      <formula>NOT(ISERROR(SEARCH("*",M21)))</formula>
    </cfRule>
  </conditionalFormatting>
  <conditionalFormatting sqref="M24:X27">
    <cfRule type="notContainsText" dxfId="684" priority="32" operator="notContains" text="*">
      <formula>ISERROR(SEARCH("*",M24))</formula>
    </cfRule>
    <cfRule type="containsText" dxfId="683" priority="33" operator="containsText" text="*">
      <formula>NOT(ISERROR(SEARCH("*",M24)))</formula>
    </cfRule>
  </conditionalFormatting>
  <conditionalFormatting sqref="P36">
    <cfRule type="notContainsText" dxfId="682" priority="30" operator="notContains" text="*">
      <formula>ISERROR(SEARCH("*",P36))</formula>
    </cfRule>
    <cfRule type="containsText" dxfId="681" priority="31" operator="containsText" text="*">
      <formula>NOT(ISERROR(SEARCH("*",P36)))</formula>
    </cfRule>
  </conditionalFormatting>
  <conditionalFormatting sqref="V36">
    <cfRule type="notContainsText" dxfId="680" priority="28" operator="notContains" text="*">
      <formula>ISERROR(SEARCH("*",V36))</formula>
    </cfRule>
    <cfRule type="containsText" dxfId="679" priority="29" operator="containsText" text="*">
      <formula>NOT(ISERROR(SEARCH("*",V36)))</formula>
    </cfRule>
  </conditionalFormatting>
  <conditionalFormatting sqref="M28:X34">
    <cfRule type="notContainsText" dxfId="678" priority="26" operator="notContains" text="*">
      <formula>ISERROR(SEARCH("*",M28))</formula>
    </cfRule>
    <cfRule type="containsText" dxfId="677" priority="27" operator="containsText" text="*">
      <formula>NOT(ISERROR(SEARCH("*",M28)))</formula>
    </cfRule>
  </conditionalFormatting>
  <conditionalFormatting sqref="M35:X35">
    <cfRule type="notContainsText" dxfId="676" priority="24" operator="notContains" text="*">
      <formula>ISERROR(SEARCH("*",M35))</formula>
    </cfRule>
    <cfRule type="containsText" dxfId="675" priority="25" operator="containsText" text="*">
      <formula>NOT(ISERROR(SEARCH("*",M35)))</formula>
    </cfRule>
  </conditionalFormatting>
  <conditionalFormatting sqref="M37:X37">
    <cfRule type="notContainsText" dxfId="674" priority="22" operator="notContains" text="*">
      <formula>ISERROR(SEARCH("*",M37))</formula>
    </cfRule>
    <cfRule type="containsText" dxfId="673" priority="23" operator="containsText" text="*">
      <formula>NOT(ISERROR(SEARCH("*",M37)))</formula>
    </cfRule>
  </conditionalFormatting>
  <conditionalFormatting sqref="M38:X38">
    <cfRule type="notContainsText" dxfId="672" priority="20" operator="notContains" text="*">
      <formula>ISERROR(SEARCH("*",M38))</formula>
    </cfRule>
    <cfRule type="containsText" dxfId="671" priority="21" operator="containsText" text="*">
      <formula>NOT(ISERROR(SEARCH("*",M38)))</formula>
    </cfRule>
  </conditionalFormatting>
  <conditionalFormatting sqref="M39:X39">
    <cfRule type="notContainsText" dxfId="670" priority="18" operator="notContains" text="*">
      <formula>ISERROR(SEARCH("*",M39))</formula>
    </cfRule>
    <cfRule type="containsText" dxfId="669" priority="19" operator="containsText" text="*">
      <formula>NOT(ISERROR(SEARCH("*",M39)))</formula>
    </cfRule>
  </conditionalFormatting>
  <conditionalFormatting sqref="M40:X40">
    <cfRule type="notContainsText" dxfId="668" priority="16" operator="notContains" text="*">
      <formula>ISERROR(SEARCH("*",M40))</formula>
    </cfRule>
    <cfRule type="containsText" dxfId="667" priority="17" operator="containsText" text="*">
      <formula>NOT(ISERROR(SEARCH("*",M40)))</formula>
    </cfRule>
  </conditionalFormatting>
  <conditionalFormatting sqref="G50:G51 I50:I51">
    <cfRule type="notContainsText" dxfId="666" priority="14" operator="notContains" text="*">
      <formula>ISERROR(SEARCH("*",G50))</formula>
    </cfRule>
    <cfRule type="containsText" dxfId="665" priority="15" operator="containsText" text="*">
      <formula>NOT(ISERROR(SEARCH("*",G50)))</formula>
    </cfRule>
  </conditionalFormatting>
  <conditionalFormatting sqref="B50:B51">
    <cfRule type="notContainsText" dxfId="664" priority="12" operator="notContains" text="*">
      <formula>ISERROR(SEARCH("*",B50))</formula>
    </cfRule>
    <cfRule type="containsText" dxfId="663" priority="13" operator="containsText" text="*">
      <formula>NOT(ISERROR(SEARCH("*",B50)))</formula>
    </cfRule>
  </conditionalFormatting>
  <conditionalFormatting sqref="B57:B61">
    <cfRule type="notContainsText" dxfId="662" priority="10" operator="notContains" text="*">
      <formula>ISERROR(SEARCH("*",B57))</formula>
    </cfRule>
    <cfRule type="containsText" dxfId="661" priority="11" operator="containsText" text="*">
      <formula>NOT(ISERROR(SEARCH("*",B57)))</formula>
    </cfRule>
  </conditionalFormatting>
  <conditionalFormatting sqref="N57:N61">
    <cfRule type="notContainsText" dxfId="660" priority="8" operator="notContains" text="*">
      <formula>ISERROR(SEARCH("*",N57))</formula>
    </cfRule>
    <cfRule type="containsText" dxfId="659" priority="9" operator="containsText" text="*">
      <formula>NOT(ISERROR(SEARCH("*",N57)))</formula>
    </cfRule>
  </conditionalFormatting>
  <conditionalFormatting sqref="B75:B79">
    <cfRule type="notContainsText" dxfId="658" priority="6" operator="notContains" text="*">
      <formula>ISERROR(SEARCH("*",B75))</formula>
    </cfRule>
    <cfRule type="containsText" dxfId="657" priority="7" operator="containsText" text="*">
      <formula>NOT(ISERROR(SEARCH("*",B75)))</formula>
    </cfRule>
  </conditionalFormatting>
  <conditionalFormatting sqref="N75:N79">
    <cfRule type="notContainsText" dxfId="656" priority="4" operator="notContains" text="*">
      <formula>ISERROR(SEARCH("*",N75))</formula>
    </cfRule>
    <cfRule type="containsText" dxfId="655" priority="5" operator="containsText" text="*">
      <formula>NOT(ISERROR(SEARCH("*",N75)))</formula>
    </cfRule>
  </conditionalFormatting>
  <conditionalFormatting sqref="K16:L18">
    <cfRule type="expression" dxfId="654" priority="3">
      <formula>$M$15="ИП"</formula>
    </cfRule>
  </conditionalFormatting>
  <conditionalFormatting sqref="M16:X16">
    <cfRule type="notContainsText" dxfId="653" priority="1" operator="notContains" text="*">
      <formula>ISERROR(SEARCH("*",M16))</formula>
    </cfRule>
    <cfRule type="containsText" dxfId="65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5210DD53-5D2E-414C-B237-DBA7B5D79CF5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4262E372-A808-450E-B5EC-2002B675BCAC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HYPERLINK(SUBSTITUTE(CELL("адрес",From5ToFLUL12),"'",""),"Назад")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Анкета5!C31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Анкета5!D31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649" priority="44" operator="notContains" text="*">
      <formula>ISERROR(SEARCH("*",M17))</formula>
    </cfRule>
    <cfRule type="containsText" dxfId="648" priority="45" operator="containsText" text="*">
      <formula>NOT(ISERROR(SEARCH("*",M17)))</formula>
    </cfRule>
  </conditionalFormatting>
  <conditionalFormatting sqref="M18 W18">
    <cfRule type="notContainsText" dxfId="647" priority="42" operator="notContains" text="*">
      <formula>ISERROR(SEARCH("*",M18))</formula>
    </cfRule>
  </conditionalFormatting>
  <conditionalFormatting sqref="M18 W18">
    <cfRule type="containsText" dxfId="646" priority="43" operator="containsText" text="*">
      <formula>NOT(ISERROR(SEARCH("*",M18)))</formula>
    </cfRule>
  </conditionalFormatting>
  <conditionalFormatting sqref="M15:X15">
    <cfRule type="notContainsText" dxfId="645" priority="40" operator="notContains" text="*">
      <formula>ISERROR(SEARCH("*",M15))</formula>
    </cfRule>
    <cfRule type="containsText" dxfId="644" priority="41" operator="containsText" text="*">
      <formula>NOT(ISERROR(SEARCH("*",M15)))</formula>
    </cfRule>
  </conditionalFormatting>
  <conditionalFormatting sqref="M20:X20">
    <cfRule type="notContainsText" dxfId="643" priority="38" operator="notContains" text="*">
      <formula>ISERROR(SEARCH("*",M20))</formula>
    </cfRule>
    <cfRule type="containsText" dxfId="642" priority="39" operator="containsText" text="*">
      <formula>NOT(ISERROR(SEARCH("*",M20)))</formula>
    </cfRule>
  </conditionalFormatting>
  <conditionalFormatting sqref="M21:X23">
    <cfRule type="notContainsText" dxfId="641" priority="34" operator="notContains" text="*">
      <formula>ISERROR(SEARCH("*",M21))</formula>
    </cfRule>
    <cfRule type="containsText" dxfId="640" priority="35" operator="containsText" text="*">
      <formula>NOT(ISERROR(SEARCH("*",M21)))</formula>
    </cfRule>
  </conditionalFormatting>
  <conditionalFormatting sqref="M24:X27">
    <cfRule type="notContainsText" dxfId="639" priority="32" operator="notContains" text="*">
      <formula>ISERROR(SEARCH("*",M24))</formula>
    </cfRule>
    <cfRule type="containsText" dxfId="638" priority="33" operator="containsText" text="*">
      <formula>NOT(ISERROR(SEARCH("*",M24)))</formula>
    </cfRule>
  </conditionalFormatting>
  <conditionalFormatting sqref="P36">
    <cfRule type="notContainsText" dxfId="637" priority="30" operator="notContains" text="*">
      <formula>ISERROR(SEARCH("*",P36))</formula>
    </cfRule>
    <cfRule type="containsText" dxfId="636" priority="31" operator="containsText" text="*">
      <formula>NOT(ISERROR(SEARCH("*",P36)))</formula>
    </cfRule>
  </conditionalFormatting>
  <conditionalFormatting sqref="V36">
    <cfRule type="notContainsText" dxfId="635" priority="28" operator="notContains" text="*">
      <formula>ISERROR(SEARCH("*",V36))</formula>
    </cfRule>
    <cfRule type="containsText" dxfId="634" priority="29" operator="containsText" text="*">
      <formula>NOT(ISERROR(SEARCH("*",V36)))</formula>
    </cfRule>
  </conditionalFormatting>
  <conditionalFormatting sqref="M28:X34">
    <cfRule type="notContainsText" dxfId="633" priority="26" operator="notContains" text="*">
      <formula>ISERROR(SEARCH("*",M28))</formula>
    </cfRule>
    <cfRule type="containsText" dxfId="632" priority="27" operator="containsText" text="*">
      <formula>NOT(ISERROR(SEARCH("*",M28)))</formula>
    </cfRule>
  </conditionalFormatting>
  <conditionalFormatting sqref="M35:X35">
    <cfRule type="notContainsText" dxfId="631" priority="24" operator="notContains" text="*">
      <formula>ISERROR(SEARCH("*",M35))</formula>
    </cfRule>
    <cfRule type="containsText" dxfId="630" priority="25" operator="containsText" text="*">
      <formula>NOT(ISERROR(SEARCH("*",M35)))</formula>
    </cfRule>
  </conditionalFormatting>
  <conditionalFormatting sqref="M37:X37">
    <cfRule type="notContainsText" dxfId="629" priority="22" operator="notContains" text="*">
      <formula>ISERROR(SEARCH("*",M37))</formula>
    </cfRule>
    <cfRule type="containsText" dxfId="628" priority="23" operator="containsText" text="*">
      <formula>NOT(ISERROR(SEARCH("*",M37)))</formula>
    </cfRule>
  </conditionalFormatting>
  <conditionalFormatting sqref="M38:X38">
    <cfRule type="notContainsText" dxfId="627" priority="20" operator="notContains" text="*">
      <formula>ISERROR(SEARCH("*",M38))</formula>
    </cfRule>
    <cfRule type="containsText" dxfId="626" priority="21" operator="containsText" text="*">
      <formula>NOT(ISERROR(SEARCH("*",M38)))</formula>
    </cfRule>
  </conditionalFormatting>
  <conditionalFormatting sqref="M39:X39">
    <cfRule type="notContainsText" dxfId="625" priority="18" operator="notContains" text="*">
      <formula>ISERROR(SEARCH("*",M39))</formula>
    </cfRule>
    <cfRule type="containsText" dxfId="624" priority="19" operator="containsText" text="*">
      <formula>NOT(ISERROR(SEARCH("*",M39)))</formula>
    </cfRule>
  </conditionalFormatting>
  <conditionalFormatting sqref="M40:X40">
    <cfRule type="notContainsText" dxfId="623" priority="16" operator="notContains" text="*">
      <formula>ISERROR(SEARCH("*",M40))</formula>
    </cfRule>
    <cfRule type="containsText" dxfId="622" priority="17" operator="containsText" text="*">
      <formula>NOT(ISERROR(SEARCH("*",M40)))</formula>
    </cfRule>
  </conditionalFormatting>
  <conditionalFormatting sqref="G50:G51 I50:I51">
    <cfRule type="notContainsText" dxfId="621" priority="14" operator="notContains" text="*">
      <formula>ISERROR(SEARCH("*",G50))</formula>
    </cfRule>
    <cfRule type="containsText" dxfId="620" priority="15" operator="containsText" text="*">
      <formula>NOT(ISERROR(SEARCH("*",G50)))</formula>
    </cfRule>
  </conditionalFormatting>
  <conditionalFormatting sqref="B50:B51">
    <cfRule type="notContainsText" dxfId="619" priority="12" operator="notContains" text="*">
      <formula>ISERROR(SEARCH("*",B50))</formula>
    </cfRule>
    <cfRule type="containsText" dxfId="618" priority="13" operator="containsText" text="*">
      <formula>NOT(ISERROR(SEARCH("*",B50)))</formula>
    </cfRule>
  </conditionalFormatting>
  <conditionalFormatting sqref="B57:B61">
    <cfRule type="notContainsText" dxfId="617" priority="10" operator="notContains" text="*">
      <formula>ISERROR(SEARCH("*",B57))</formula>
    </cfRule>
    <cfRule type="containsText" dxfId="616" priority="11" operator="containsText" text="*">
      <formula>NOT(ISERROR(SEARCH("*",B57)))</formula>
    </cfRule>
  </conditionalFormatting>
  <conditionalFormatting sqref="N57:N61">
    <cfRule type="notContainsText" dxfId="615" priority="8" operator="notContains" text="*">
      <formula>ISERROR(SEARCH("*",N57))</formula>
    </cfRule>
    <cfRule type="containsText" dxfId="614" priority="9" operator="containsText" text="*">
      <formula>NOT(ISERROR(SEARCH("*",N57)))</formula>
    </cfRule>
  </conditionalFormatting>
  <conditionalFormatting sqref="B75:B79">
    <cfRule type="notContainsText" dxfId="613" priority="6" operator="notContains" text="*">
      <formula>ISERROR(SEARCH("*",B75))</formula>
    </cfRule>
    <cfRule type="containsText" dxfId="612" priority="7" operator="containsText" text="*">
      <formula>NOT(ISERROR(SEARCH("*",B75)))</formula>
    </cfRule>
  </conditionalFormatting>
  <conditionalFormatting sqref="N75:N79">
    <cfRule type="notContainsText" dxfId="611" priority="4" operator="notContains" text="*">
      <formula>ISERROR(SEARCH("*",N75))</formula>
    </cfRule>
    <cfRule type="containsText" dxfId="610" priority="5" operator="containsText" text="*">
      <formula>NOT(ISERROR(SEARCH("*",N75)))</formula>
    </cfRule>
  </conditionalFormatting>
  <conditionalFormatting sqref="K16:L18">
    <cfRule type="expression" dxfId="609" priority="3">
      <formula>$M$15="ИП"</formula>
    </cfRule>
  </conditionalFormatting>
  <conditionalFormatting sqref="M16:X16">
    <cfRule type="notContainsText" dxfId="608" priority="1" operator="notContains" text="*">
      <formula>ISERROR(SEARCH("*",M16))</formula>
    </cfRule>
    <cfRule type="containsText" dxfId="60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592B9956-B74A-4618-9297-2C819314011C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98FCCCDF-E9BC-4EA7-9D25-FE51085D4A36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HYPERLINK(SUBSTITUTE(CELL("адрес",From5ToFLUL13),"'",""),"Назад")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Анкета5!C32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Анкета5!D32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604" priority="44" operator="notContains" text="*">
      <formula>ISERROR(SEARCH("*",M17))</formula>
    </cfRule>
    <cfRule type="containsText" dxfId="603" priority="45" operator="containsText" text="*">
      <formula>NOT(ISERROR(SEARCH("*",M17)))</formula>
    </cfRule>
  </conditionalFormatting>
  <conditionalFormatting sqref="M18 W18">
    <cfRule type="notContainsText" dxfId="602" priority="42" operator="notContains" text="*">
      <formula>ISERROR(SEARCH("*",M18))</formula>
    </cfRule>
  </conditionalFormatting>
  <conditionalFormatting sqref="M18 W18">
    <cfRule type="containsText" dxfId="601" priority="43" operator="containsText" text="*">
      <formula>NOT(ISERROR(SEARCH("*",M18)))</formula>
    </cfRule>
  </conditionalFormatting>
  <conditionalFormatting sqref="M15:X15">
    <cfRule type="notContainsText" dxfId="600" priority="40" operator="notContains" text="*">
      <formula>ISERROR(SEARCH("*",M15))</formula>
    </cfRule>
    <cfRule type="containsText" dxfId="599" priority="41" operator="containsText" text="*">
      <formula>NOT(ISERROR(SEARCH("*",M15)))</formula>
    </cfRule>
  </conditionalFormatting>
  <conditionalFormatting sqref="M20:X20">
    <cfRule type="notContainsText" dxfId="598" priority="38" operator="notContains" text="*">
      <formula>ISERROR(SEARCH("*",M20))</formula>
    </cfRule>
    <cfRule type="containsText" dxfId="597" priority="39" operator="containsText" text="*">
      <formula>NOT(ISERROR(SEARCH("*",M20)))</formula>
    </cfRule>
  </conditionalFormatting>
  <conditionalFormatting sqref="M21:X23">
    <cfRule type="notContainsText" dxfId="596" priority="34" operator="notContains" text="*">
      <formula>ISERROR(SEARCH("*",M21))</formula>
    </cfRule>
    <cfRule type="containsText" dxfId="595" priority="35" operator="containsText" text="*">
      <formula>NOT(ISERROR(SEARCH("*",M21)))</formula>
    </cfRule>
  </conditionalFormatting>
  <conditionalFormatting sqref="M24:X27">
    <cfRule type="notContainsText" dxfId="594" priority="32" operator="notContains" text="*">
      <formula>ISERROR(SEARCH("*",M24))</formula>
    </cfRule>
    <cfRule type="containsText" dxfId="593" priority="33" operator="containsText" text="*">
      <formula>NOT(ISERROR(SEARCH("*",M24)))</formula>
    </cfRule>
  </conditionalFormatting>
  <conditionalFormatting sqref="P36">
    <cfRule type="notContainsText" dxfId="592" priority="30" operator="notContains" text="*">
      <formula>ISERROR(SEARCH("*",P36))</formula>
    </cfRule>
    <cfRule type="containsText" dxfId="591" priority="31" operator="containsText" text="*">
      <formula>NOT(ISERROR(SEARCH("*",P36)))</formula>
    </cfRule>
  </conditionalFormatting>
  <conditionalFormatting sqref="V36">
    <cfRule type="notContainsText" dxfId="590" priority="28" operator="notContains" text="*">
      <formula>ISERROR(SEARCH("*",V36))</formula>
    </cfRule>
    <cfRule type="containsText" dxfId="589" priority="29" operator="containsText" text="*">
      <formula>NOT(ISERROR(SEARCH("*",V36)))</formula>
    </cfRule>
  </conditionalFormatting>
  <conditionalFormatting sqref="M28:X34">
    <cfRule type="notContainsText" dxfId="588" priority="26" operator="notContains" text="*">
      <formula>ISERROR(SEARCH("*",M28))</formula>
    </cfRule>
    <cfRule type="containsText" dxfId="587" priority="27" operator="containsText" text="*">
      <formula>NOT(ISERROR(SEARCH("*",M28)))</formula>
    </cfRule>
  </conditionalFormatting>
  <conditionalFormatting sqref="M35:X35">
    <cfRule type="notContainsText" dxfId="586" priority="24" operator="notContains" text="*">
      <formula>ISERROR(SEARCH("*",M35))</formula>
    </cfRule>
    <cfRule type="containsText" dxfId="585" priority="25" operator="containsText" text="*">
      <formula>NOT(ISERROR(SEARCH("*",M35)))</formula>
    </cfRule>
  </conditionalFormatting>
  <conditionalFormatting sqref="M37:X37">
    <cfRule type="notContainsText" dxfId="584" priority="22" operator="notContains" text="*">
      <formula>ISERROR(SEARCH("*",M37))</formula>
    </cfRule>
    <cfRule type="containsText" dxfId="583" priority="23" operator="containsText" text="*">
      <formula>NOT(ISERROR(SEARCH("*",M37)))</formula>
    </cfRule>
  </conditionalFormatting>
  <conditionalFormatting sqref="M38:X38">
    <cfRule type="notContainsText" dxfId="582" priority="20" operator="notContains" text="*">
      <formula>ISERROR(SEARCH("*",M38))</formula>
    </cfRule>
    <cfRule type="containsText" dxfId="581" priority="21" operator="containsText" text="*">
      <formula>NOT(ISERROR(SEARCH("*",M38)))</formula>
    </cfRule>
  </conditionalFormatting>
  <conditionalFormatting sqref="M39:X39">
    <cfRule type="notContainsText" dxfId="580" priority="18" operator="notContains" text="*">
      <formula>ISERROR(SEARCH("*",M39))</formula>
    </cfRule>
    <cfRule type="containsText" dxfId="579" priority="19" operator="containsText" text="*">
      <formula>NOT(ISERROR(SEARCH("*",M39)))</formula>
    </cfRule>
  </conditionalFormatting>
  <conditionalFormatting sqref="M40:X40">
    <cfRule type="notContainsText" dxfId="578" priority="16" operator="notContains" text="*">
      <formula>ISERROR(SEARCH("*",M40))</formula>
    </cfRule>
    <cfRule type="containsText" dxfId="577" priority="17" operator="containsText" text="*">
      <formula>NOT(ISERROR(SEARCH("*",M40)))</formula>
    </cfRule>
  </conditionalFormatting>
  <conditionalFormatting sqref="G50:G51 I50:I51">
    <cfRule type="notContainsText" dxfId="576" priority="14" operator="notContains" text="*">
      <formula>ISERROR(SEARCH("*",G50))</formula>
    </cfRule>
    <cfRule type="containsText" dxfId="575" priority="15" operator="containsText" text="*">
      <formula>NOT(ISERROR(SEARCH("*",G50)))</formula>
    </cfRule>
  </conditionalFormatting>
  <conditionalFormatting sqref="B50:B51">
    <cfRule type="notContainsText" dxfId="574" priority="12" operator="notContains" text="*">
      <formula>ISERROR(SEARCH("*",B50))</formula>
    </cfRule>
    <cfRule type="containsText" dxfId="573" priority="13" operator="containsText" text="*">
      <formula>NOT(ISERROR(SEARCH("*",B50)))</formula>
    </cfRule>
  </conditionalFormatting>
  <conditionalFormatting sqref="B57:B61">
    <cfRule type="notContainsText" dxfId="572" priority="10" operator="notContains" text="*">
      <formula>ISERROR(SEARCH("*",B57))</formula>
    </cfRule>
    <cfRule type="containsText" dxfId="571" priority="11" operator="containsText" text="*">
      <formula>NOT(ISERROR(SEARCH("*",B57)))</formula>
    </cfRule>
  </conditionalFormatting>
  <conditionalFormatting sqref="N57:N61">
    <cfRule type="notContainsText" dxfId="570" priority="8" operator="notContains" text="*">
      <formula>ISERROR(SEARCH("*",N57))</formula>
    </cfRule>
    <cfRule type="containsText" dxfId="569" priority="9" operator="containsText" text="*">
      <formula>NOT(ISERROR(SEARCH("*",N57)))</formula>
    </cfRule>
  </conditionalFormatting>
  <conditionalFormatting sqref="B75:B79">
    <cfRule type="notContainsText" dxfId="568" priority="6" operator="notContains" text="*">
      <formula>ISERROR(SEARCH("*",B75))</formula>
    </cfRule>
    <cfRule type="containsText" dxfId="567" priority="7" operator="containsText" text="*">
      <formula>NOT(ISERROR(SEARCH("*",B75)))</formula>
    </cfRule>
  </conditionalFormatting>
  <conditionalFormatting sqref="N75:N79">
    <cfRule type="notContainsText" dxfId="566" priority="4" operator="notContains" text="*">
      <formula>ISERROR(SEARCH("*",N75))</formula>
    </cfRule>
    <cfRule type="containsText" dxfId="565" priority="5" operator="containsText" text="*">
      <formula>NOT(ISERROR(SEARCH("*",N75)))</formula>
    </cfRule>
  </conditionalFormatting>
  <conditionalFormatting sqref="K16:L18">
    <cfRule type="expression" dxfId="564" priority="3">
      <formula>$M$15="ИП"</formula>
    </cfRule>
  </conditionalFormatting>
  <conditionalFormatting sqref="M16:X16">
    <cfRule type="notContainsText" dxfId="563" priority="1" operator="notContains" text="*">
      <formula>ISERROR(SEARCH("*",M16))</formula>
    </cfRule>
    <cfRule type="containsText" dxfId="56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D196FFDB-9B3A-4F93-B0D5-8C1DFFC53013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F288745A-9ED1-442E-B384-A8965B255DC8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HYPERLINK(SUBSTITUTE(CELL("адрес",From5ToFLUL14),"'",""),"Назад")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Анкета5!C33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Анкета5!D33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559" priority="44" operator="notContains" text="*">
      <formula>ISERROR(SEARCH("*",M17))</formula>
    </cfRule>
    <cfRule type="containsText" dxfId="558" priority="45" operator="containsText" text="*">
      <formula>NOT(ISERROR(SEARCH("*",M17)))</formula>
    </cfRule>
  </conditionalFormatting>
  <conditionalFormatting sqref="M18 W18">
    <cfRule type="notContainsText" dxfId="557" priority="42" operator="notContains" text="*">
      <formula>ISERROR(SEARCH("*",M18))</formula>
    </cfRule>
  </conditionalFormatting>
  <conditionalFormatting sqref="M18 W18">
    <cfRule type="containsText" dxfId="556" priority="43" operator="containsText" text="*">
      <formula>NOT(ISERROR(SEARCH("*",M18)))</formula>
    </cfRule>
  </conditionalFormatting>
  <conditionalFormatting sqref="M15:X15">
    <cfRule type="notContainsText" dxfId="555" priority="40" operator="notContains" text="*">
      <formula>ISERROR(SEARCH("*",M15))</formula>
    </cfRule>
    <cfRule type="containsText" dxfId="554" priority="41" operator="containsText" text="*">
      <formula>NOT(ISERROR(SEARCH("*",M15)))</formula>
    </cfRule>
  </conditionalFormatting>
  <conditionalFormatting sqref="M20:X20">
    <cfRule type="notContainsText" dxfId="553" priority="38" operator="notContains" text="*">
      <formula>ISERROR(SEARCH("*",M20))</formula>
    </cfRule>
    <cfRule type="containsText" dxfId="552" priority="39" operator="containsText" text="*">
      <formula>NOT(ISERROR(SEARCH("*",M20)))</formula>
    </cfRule>
  </conditionalFormatting>
  <conditionalFormatting sqref="M21:X23">
    <cfRule type="notContainsText" dxfId="551" priority="34" operator="notContains" text="*">
      <formula>ISERROR(SEARCH("*",M21))</formula>
    </cfRule>
    <cfRule type="containsText" dxfId="550" priority="35" operator="containsText" text="*">
      <formula>NOT(ISERROR(SEARCH("*",M21)))</formula>
    </cfRule>
  </conditionalFormatting>
  <conditionalFormatting sqref="M24:X27">
    <cfRule type="notContainsText" dxfId="549" priority="32" operator="notContains" text="*">
      <formula>ISERROR(SEARCH("*",M24))</formula>
    </cfRule>
    <cfRule type="containsText" dxfId="548" priority="33" operator="containsText" text="*">
      <formula>NOT(ISERROR(SEARCH("*",M24)))</formula>
    </cfRule>
  </conditionalFormatting>
  <conditionalFormatting sqref="P36">
    <cfRule type="notContainsText" dxfId="547" priority="30" operator="notContains" text="*">
      <formula>ISERROR(SEARCH("*",P36))</formula>
    </cfRule>
    <cfRule type="containsText" dxfId="546" priority="31" operator="containsText" text="*">
      <formula>NOT(ISERROR(SEARCH("*",P36)))</formula>
    </cfRule>
  </conditionalFormatting>
  <conditionalFormatting sqref="V36">
    <cfRule type="notContainsText" dxfId="545" priority="28" operator="notContains" text="*">
      <formula>ISERROR(SEARCH("*",V36))</formula>
    </cfRule>
    <cfRule type="containsText" dxfId="544" priority="29" operator="containsText" text="*">
      <formula>NOT(ISERROR(SEARCH("*",V36)))</formula>
    </cfRule>
  </conditionalFormatting>
  <conditionalFormatting sqref="M28:X34">
    <cfRule type="notContainsText" dxfId="543" priority="26" operator="notContains" text="*">
      <formula>ISERROR(SEARCH("*",M28))</formula>
    </cfRule>
    <cfRule type="containsText" dxfId="542" priority="27" operator="containsText" text="*">
      <formula>NOT(ISERROR(SEARCH("*",M28)))</formula>
    </cfRule>
  </conditionalFormatting>
  <conditionalFormatting sqref="M35:X35">
    <cfRule type="notContainsText" dxfId="541" priority="24" operator="notContains" text="*">
      <formula>ISERROR(SEARCH("*",M35))</formula>
    </cfRule>
    <cfRule type="containsText" dxfId="540" priority="25" operator="containsText" text="*">
      <formula>NOT(ISERROR(SEARCH("*",M35)))</formula>
    </cfRule>
  </conditionalFormatting>
  <conditionalFormatting sqref="M37:X37">
    <cfRule type="notContainsText" dxfId="539" priority="22" operator="notContains" text="*">
      <formula>ISERROR(SEARCH("*",M37))</formula>
    </cfRule>
    <cfRule type="containsText" dxfId="538" priority="23" operator="containsText" text="*">
      <formula>NOT(ISERROR(SEARCH("*",M37)))</formula>
    </cfRule>
  </conditionalFormatting>
  <conditionalFormatting sqref="M38:X38">
    <cfRule type="notContainsText" dxfId="537" priority="20" operator="notContains" text="*">
      <formula>ISERROR(SEARCH("*",M38))</formula>
    </cfRule>
    <cfRule type="containsText" dxfId="536" priority="21" operator="containsText" text="*">
      <formula>NOT(ISERROR(SEARCH("*",M38)))</formula>
    </cfRule>
  </conditionalFormatting>
  <conditionalFormatting sqref="M39:X39">
    <cfRule type="notContainsText" dxfId="535" priority="18" operator="notContains" text="*">
      <formula>ISERROR(SEARCH("*",M39))</formula>
    </cfRule>
    <cfRule type="containsText" dxfId="534" priority="19" operator="containsText" text="*">
      <formula>NOT(ISERROR(SEARCH("*",M39)))</formula>
    </cfRule>
  </conditionalFormatting>
  <conditionalFormatting sqref="M40:X40">
    <cfRule type="notContainsText" dxfId="533" priority="16" operator="notContains" text="*">
      <formula>ISERROR(SEARCH("*",M40))</formula>
    </cfRule>
    <cfRule type="containsText" dxfId="532" priority="17" operator="containsText" text="*">
      <formula>NOT(ISERROR(SEARCH("*",M40)))</formula>
    </cfRule>
  </conditionalFormatting>
  <conditionalFormatting sqref="G50:G51 I50:I51">
    <cfRule type="notContainsText" dxfId="531" priority="14" operator="notContains" text="*">
      <formula>ISERROR(SEARCH("*",G50))</formula>
    </cfRule>
    <cfRule type="containsText" dxfId="530" priority="15" operator="containsText" text="*">
      <formula>NOT(ISERROR(SEARCH("*",G50)))</formula>
    </cfRule>
  </conditionalFormatting>
  <conditionalFormatting sqref="B50:B51">
    <cfRule type="notContainsText" dxfId="529" priority="12" operator="notContains" text="*">
      <formula>ISERROR(SEARCH("*",B50))</formula>
    </cfRule>
    <cfRule type="containsText" dxfId="528" priority="13" operator="containsText" text="*">
      <formula>NOT(ISERROR(SEARCH("*",B50)))</formula>
    </cfRule>
  </conditionalFormatting>
  <conditionalFormatting sqref="B57:B61">
    <cfRule type="notContainsText" dxfId="527" priority="10" operator="notContains" text="*">
      <formula>ISERROR(SEARCH("*",B57))</formula>
    </cfRule>
    <cfRule type="containsText" dxfId="526" priority="11" operator="containsText" text="*">
      <formula>NOT(ISERROR(SEARCH("*",B57)))</formula>
    </cfRule>
  </conditionalFormatting>
  <conditionalFormatting sqref="N57:N61">
    <cfRule type="notContainsText" dxfId="525" priority="8" operator="notContains" text="*">
      <formula>ISERROR(SEARCH("*",N57))</formula>
    </cfRule>
    <cfRule type="containsText" dxfId="524" priority="9" operator="containsText" text="*">
      <formula>NOT(ISERROR(SEARCH("*",N57)))</formula>
    </cfRule>
  </conditionalFormatting>
  <conditionalFormatting sqref="B75:B79">
    <cfRule type="notContainsText" dxfId="523" priority="6" operator="notContains" text="*">
      <formula>ISERROR(SEARCH("*",B75))</formula>
    </cfRule>
    <cfRule type="containsText" dxfId="522" priority="7" operator="containsText" text="*">
      <formula>NOT(ISERROR(SEARCH("*",B75)))</formula>
    </cfRule>
  </conditionalFormatting>
  <conditionalFormatting sqref="N75:N79">
    <cfRule type="notContainsText" dxfId="521" priority="4" operator="notContains" text="*">
      <formula>ISERROR(SEARCH("*",N75))</formula>
    </cfRule>
    <cfRule type="containsText" dxfId="520" priority="5" operator="containsText" text="*">
      <formula>NOT(ISERROR(SEARCH("*",N75)))</formula>
    </cfRule>
  </conditionalFormatting>
  <conditionalFormatting sqref="K16:L18">
    <cfRule type="expression" dxfId="519" priority="3">
      <formula>$M$15="ИП"</formula>
    </cfRule>
  </conditionalFormatting>
  <conditionalFormatting sqref="M16:X16">
    <cfRule type="notContainsText" dxfId="518" priority="1" operator="notContains" text="*">
      <formula>ISERROR(SEARCH("*",M16))</formula>
    </cfRule>
    <cfRule type="containsText" dxfId="51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43F800D6-4B70-4540-A91C-07A653982A31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23CCAD74-5227-4F2B-B245-4822AEEB0716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A312"/>
  <sheetViews>
    <sheetView showZeros="0" tabSelected="1" zoomScale="80" zoomScaleNormal="80" workbookViewId="0">
      <selection activeCell="X18" sqref="X18:Z19"/>
    </sheetView>
  </sheetViews>
  <sheetFormatPr defaultColWidth="0" defaultRowHeight="15" zeroHeight="1" x14ac:dyDescent="0.25"/>
  <cols>
    <col min="1" max="22" width="10" style="1" customWidth="1"/>
    <col min="23" max="24" width="9.140625" style="1" customWidth="1"/>
    <col min="25" max="25" width="6.42578125" style="1" customWidth="1"/>
    <col min="26" max="26" width="16.5703125" style="56" customWidth="1"/>
    <col min="27" max="27" width="9.140625" customWidth="1"/>
    <col min="28" max="16384" width="9.140625" hidden="1"/>
  </cols>
  <sheetData>
    <row r="1" spans="1:27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ht="15.75" customHeight="1" x14ac:dyDescent="0.25">
      <c r="A5" s="60"/>
      <c r="B5" s="224" t="s">
        <v>17</v>
      </c>
      <c r="C5" s="224"/>
      <c r="D5" s="224"/>
      <c r="E5" s="224"/>
      <c r="F5" s="224"/>
      <c r="G5" s="224"/>
      <c r="H5" s="61"/>
      <c r="I5" s="61"/>
      <c r="J5" s="62"/>
      <c r="K5" s="63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64"/>
    </row>
    <row r="6" spans="1:27" ht="15.75" customHeight="1" x14ac:dyDescent="0.25">
      <c r="A6" s="66"/>
      <c r="B6" s="224"/>
      <c r="C6" s="224"/>
      <c r="D6" s="224"/>
      <c r="E6" s="224"/>
      <c r="F6" s="224"/>
      <c r="G6" s="224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27" ht="19.5" customHeight="1" x14ac:dyDescent="0.3">
      <c r="A7" s="68"/>
      <c r="B7" s="69" t="s">
        <v>665</v>
      </c>
      <c r="C7" s="70"/>
      <c r="D7" s="70"/>
      <c r="E7" s="70"/>
      <c r="F7" s="70"/>
      <c r="G7" s="70"/>
      <c r="H7" s="71"/>
      <c r="I7" s="71"/>
      <c r="J7" s="72"/>
      <c r="K7" s="63"/>
      <c r="L7" s="73"/>
      <c r="M7" s="476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8"/>
      <c r="Y7" s="64"/>
      <c r="Z7" s="65"/>
      <c r="AA7" s="64"/>
    </row>
    <row r="8" spans="1:27" ht="19.5" customHeight="1" x14ac:dyDescent="0.3">
      <c r="A8" s="68"/>
      <c r="B8" s="69" t="s">
        <v>11</v>
      </c>
      <c r="C8" s="70"/>
      <c r="D8" s="70"/>
      <c r="E8" s="70"/>
      <c r="F8" s="70"/>
      <c r="G8" s="70"/>
      <c r="H8" s="71"/>
      <c r="I8" s="71"/>
      <c r="J8" s="72"/>
      <c r="K8" s="63"/>
      <c r="L8" s="73"/>
      <c r="M8" s="479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1"/>
      <c r="Y8" s="64"/>
      <c r="Z8" s="65"/>
      <c r="AA8" s="64"/>
    </row>
    <row r="9" spans="1:27" ht="19.5" customHeight="1" x14ac:dyDescent="0.3">
      <c r="A9" s="68"/>
      <c r="B9" s="69" t="s">
        <v>275</v>
      </c>
      <c r="C9" s="70"/>
      <c r="D9" s="70"/>
      <c r="E9" s="70"/>
      <c r="F9" s="70"/>
      <c r="G9" s="70"/>
      <c r="H9" s="71"/>
      <c r="I9" s="71"/>
      <c r="J9" s="72"/>
      <c r="K9" s="63"/>
      <c r="L9" s="74"/>
      <c r="M9" s="489" t="s">
        <v>761</v>
      </c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1"/>
      <c r="Y9" s="75"/>
      <c r="Z9" s="76"/>
      <c r="AA9" s="64"/>
    </row>
    <row r="10" spans="1:27" ht="19.5" customHeight="1" x14ac:dyDescent="0.3">
      <c r="A10" s="68"/>
      <c r="B10" s="70" t="s">
        <v>182</v>
      </c>
      <c r="C10" s="70"/>
      <c r="D10" s="70"/>
      <c r="E10" s="70"/>
      <c r="F10" s="70"/>
      <c r="G10" s="70"/>
      <c r="H10" s="71"/>
      <c r="I10" s="71"/>
      <c r="J10" s="72"/>
      <c r="K10" s="63"/>
      <c r="L10" s="73"/>
      <c r="M10" s="492"/>
      <c r="N10" s="493"/>
      <c r="O10" s="493"/>
      <c r="P10" s="493"/>
      <c r="Q10" s="493"/>
      <c r="R10" s="493"/>
      <c r="S10" s="493"/>
      <c r="T10" s="493"/>
      <c r="U10" s="493"/>
      <c r="V10" s="493"/>
      <c r="W10" s="493"/>
      <c r="X10" s="494"/>
      <c r="Y10" s="64"/>
      <c r="Z10" s="65"/>
      <c r="AA10" s="64"/>
    </row>
    <row r="11" spans="1:27" ht="19.5" customHeight="1" x14ac:dyDescent="0.3">
      <c r="A11" s="68"/>
      <c r="B11" s="70" t="s">
        <v>174</v>
      </c>
      <c r="C11" s="70"/>
      <c r="D11" s="70"/>
      <c r="E11" s="70"/>
      <c r="F11" s="70"/>
      <c r="G11" s="70"/>
      <c r="H11" s="71"/>
      <c r="I11" s="71"/>
      <c r="J11" s="72"/>
      <c r="K11" s="63"/>
      <c r="L11" s="74"/>
      <c r="M11" s="495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7"/>
      <c r="Y11" s="75" t="s">
        <v>636</v>
      </c>
      <c r="Z11" s="76" t="s">
        <v>634</v>
      </c>
      <c r="AA11" s="64"/>
    </row>
    <row r="12" spans="1:27" ht="19.5" customHeight="1" x14ac:dyDescent="0.3">
      <c r="A12" s="68"/>
      <c r="B12" s="69" t="s">
        <v>383</v>
      </c>
      <c r="C12" s="70"/>
      <c r="D12" s="70"/>
      <c r="E12" s="70"/>
      <c r="F12" s="70"/>
      <c r="G12" s="70"/>
      <c r="H12" s="71"/>
      <c r="I12" s="71"/>
      <c r="J12" s="72"/>
      <c r="K12" s="63"/>
      <c r="L12" s="73"/>
      <c r="M12" s="498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500"/>
      <c r="Y12" s="64"/>
      <c r="Z12" s="65"/>
      <c r="AA12" s="64"/>
    </row>
    <row r="13" spans="1:27" ht="19.5" customHeight="1" x14ac:dyDescent="0.3">
      <c r="A13" s="68"/>
      <c r="B13" s="77" t="str">
        <f>IFERROR(VLOOKUP(M11,ВыпадающиеСписки!A161:J163,10,FALSE),"")</f>
        <v/>
      </c>
      <c r="C13" s="70"/>
      <c r="D13" s="70"/>
      <c r="E13" s="70"/>
      <c r="F13" s="70"/>
      <c r="G13" s="70"/>
      <c r="H13" s="71"/>
      <c r="I13" s="71"/>
      <c r="J13" s="72"/>
      <c r="K13" s="63"/>
      <c r="L13" s="73"/>
      <c r="M13" s="501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3"/>
      <c r="Y13" s="67"/>
      <c r="Z13" s="65"/>
      <c r="AA13" s="64"/>
    </row>
    <row r="14" spans="1:27" ht="19.5" customHeight="1" x14ac:dyDescent="0.3">
      <c r="A14" s="68"/>
      <c r="B14" s="69" t="s">
        <v>405</v>
      </c>
      <c r="C14" s="70"/>
      <c r="D14" s="70"/>
      <c r="E14" s="70"/>
      <c r="F14" s="70"/>
      <c r="G14" s="70"/>
      <c r="H14" s="71"/>
      <c r="I14" s="71"/>
      <c r="J14" s="72"/>
      <c r="K14" s="63"/>
      <c r="L14" s="73"/>
      <c r="M14" s="504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6"/>
      <c r="Y14" s="64"/>
      <c r="Z14" s="65"/>
      <c r="AA14" s="64"/>
    </row>
    <row r="15" spans="1:27" s="1" customFormat="1" ht="19.5" customHeight="1" x14ac:dyDescent="0.3">
      <c r="A15" s="68"/>
      <c r="B15" s="69" t="s">
        <v>739</v>
      </c>
      <c r="C15" s="70"/>
      <c r="D15" s="70"/>
      <c r="E15" s="70"/>
      <c r="F15" s="70"/>
      <c r="G15" s="70"/>
      <c r="H15" s="71"/>
      <c r="I15" s="71"/>
      <c r="J15" s="72"/>
      <c r="K15" s="63"/>
      <c r="L15" s="73"/>
      <c r="M15" s="507"/>
      <c r="N15" s="508"/>
      <c r="O15" s="508"/>
      <c r="P15" s="508"/>
      <c r="Q15" s="508"/>
      <c r="R15" s="508"/>
      <c r="S15" s="508"/>
      <c r="T15" s="508"/>
      <c r="U15" s="508"/>
      <c r="V15" s="508"/>
      <c r="W15" s="508"/>
      <c r="X15" s="509"/>
      <c r="Y15" s="64"/>
      <c r="Z15" s="65"/>
      <c r="AA15" s="64"/>
    </row>
    <row r="16" spans="1:27" s="1" customFormat="1" ht="35.25" customHeight="1" x14ac:dyDescent="0.3">
      <c r="A16" s="68"/>
      <c r="B16" s="482" t="s">
        <v>751</v>
      </c>
      <c r="C16" s="482"/>
      <c r="D16" s="482"/>
      <c r="E16" s="482"/>
      <c r="F16" s="482"/>
      <c r="G16" s="482"/>
      <c r="H16" s="482"/>
      <c r="I16" s="71"/>
      <c r="J16" s="72"/>
      <c r="K16" s="63"/>
      <c r="L16" s="73"/>
      <c r="M16" s="510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2"/>
      <c r="Y16" s="64"/>
      <c r="Z16" s="65"/>
      <c r="AA16" s="64"/>
    </row>
    <row r="17" spans="1:27" ht="18.75" x14ac:dyDescent="0.3">
      <c r="A17" s="68"/>
      <c r="B17" s="69" t="s">
        <v>273</v>
      </c>
      <c r="C17" s="70"/>
      <c r="D17" s="70"/>
      <c r="E17" s="70"/>
      <c r="F17" s="70"/>
      <c r="G17" s="70"/>
      <c r="H17" s="71"/>
      <c r="I17" s="71"/>
      <c r="J17" s="72"/>
      <c r="K17" s="63"/>
      <c r="L17" s="73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64"/>
      <c r="Z17" s="65"/>
      <c r="AA17" s="64"/>
    </row>
    <row r="18" spans="1:27" ht="18.75" customHeight="1" x14ac:dyDescent="0.3">
      <c r="A18" s="63"/>
      <c r="B18" s="80"/>
      <c r="C18" s="80"/>
      <c r="D18" s="80"/>
      <c r="E18" s="80"/>
      <c r="F18" s="80"/>
      <c r="G18" s="80"/>
      <c r="H18" s="71"/>
      <c r="I18" s="71"/>
      <c r="J18" s="72"/>
      <c r="K18" s="6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483" t="str">
        <f ca="1">HYPERLINK(SUBSTITUTE(CELL("адрес",From2To1),"'",""),"Далее")</f>
        <v>Далее</v>
      </c>
      <c r="Y18" s="484"/>
      <c r="Z18" s="485"/>
      <c r="AA18" s="64"/>
    </row>
    <row r="19" spans="1:27" ht="18.75" customHeight="1" x14ac:dyDescent="0.3">
      <c r="A19" s="63"/>
      <c r="B19" s="63"/>
      <c r="C19" s="63"/>
      <c r="D19" s="63"/>
      <c r="E19" s="63"/>
      <c r="F19" s="63"/>
      <c r="G19" s="63"/>
      <c r="H19" s="63"/>
      <c r="I19" s="71"/>
      <c r="J19" s="72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7"/>
      <c r="V19" s="63"/>
      <c r="W19" s="63"/>
      <c r="X19" s="486"/>
      <c r="Y19" s="487"/>
      <c r="Z19" s="488"/>
      <c r="AA19" s="64"/>
    </row>
    <row r="20" spans="1:27" hidden="1" x14ac:dyDescent="0.25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hidden="1" x14ac:dyDescent="0.25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hidden="1" x14ac:dyDescent="0.25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idden="1" x14ac:dyDescent="0.25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hidden="1" x14ac:dyDescent="0.2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hidden="1" x14ac:dyDescent="0.25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hidden="1" x14ac:dyDescent="0.25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hidden="1" x14ac:dyDescent="0.25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hidden="1" x14ac:dyDescent="0.25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idden="1" x14ac:dyDescent="0.2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idden="1" x14ac:dyDescent="0.25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idden="1" x14ac:dyDescent="0.25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hidden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idden="1" x14ac:dyDescent="0.25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hidden="1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hidden="1" x14ac:dyDescent="0.25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hidden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hidden="1" x14ac:dyDescent="0.25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hidden="1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hidden="1" x14ac:dyDescent="0.25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hidden="1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hidden="1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hidden="1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idden="1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hidden="1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</row>
    <row r="45" spans="1:27" hidden="1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</row>
    <row r="46" spans="1:27" hidden="1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hidden="1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</row>
    <row r="48" spans="1:27" hidden="1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</row>
    <row r="49" spans="1:27" hidden="1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</row>
    <row r="50" spans="1:27" hidden="1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</row>
    <row r="51" spans="1:27" hidden="1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</row>
    <row r="52" spans="1:27" hidden="1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</row>
    <row r="53" spans="1:27" hidden="1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</row>
    <row r="54" spans="1:27" hidden="1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</row>
    <row r="55" spans="1:27" hidden="1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</row>
    <row r="56" spans="1:27" hidden="1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</row>
    <row r="57" spans="1:27" hidden="1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</row>
    <row r="58" spans="1:27" hidden="1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</row>
    <row r="59" spans="1:27" hidden="1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</row>
    <row r="60" spans="1:27" hidden="1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</row>
    <row r="61" spans="1:27" hidden="1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hidden="1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</row>
    <row r="63" spans="1:27" hidden="1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</row>
    <row r="64" spans="1:27" hidden="1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</row>
    <row r="65" spans="1:27" hidden="1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</row>
    <row r="66" spans="1:27" hidden="1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</row>
    <row r="67" spans="1:27" hidden="1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</row>
    <row r="68" spans="1:27" hidden="1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</row>
    <row r="69" spans="1:27" hidden="1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</row>
    <row r="70" spans="1:27" hidden="1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</row>
    <row r="71" spans="1:27" hidden="1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27" hidden="1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27" hidden="1" x14ac:dyDescent="0.25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27" hidden="1" x14ac:dyDescent="0.25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27" hidden="1" x14ac:dyDescent="0.25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27" hidden="1" x14ac:dyDescent="0.25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27" hidden="1" x14ac:dyDescent="0.25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27" hidden="1" x14ac:dyDescent="0.25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27" hidden="1" x14ac:dyDescent="0.25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27" hidden="1" x14ac:dyDescent="0.25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1:27" hidden="1" x14ac:dyDescent="0.2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1:27" hidden="1" x14ac:dyDescent="0.25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idden="1" x14ac:dyDescent="0.25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idden="1" x14ac:dyDescent="0.25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1:27" hidden="1" x14ac:dyDescent="0.25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1:27" hidden="1" x14ac:dyDescent="0.25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1:27" hidden="1" x14ac:dyDescent="0.25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1:27" hidden="1" x14ac:dyDescent="0.25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1:27" hidden="1" x14ac:dyDescent="0.25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idden="1" x14ac:dyDescent="0.25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idden="1" x14ac:dyDescent="0.25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1:27" hidden="1" x14ac:dyDescent="0.25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1:27" hidden="1" x14ac:dyDescent="0.25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1:27" hidden="1" x14ac:dyDescent="0.25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1:27" hidden="1" x14ac:dyDescent="0.25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1:27" hidden="1" x14ac:dyDescent="0.25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1:27" hidden="1" x14ac:dyDescent="0.25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1:27" hidden="1" x14ac:dyDescent="0.25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1:27" hidden="1" x14ac:dyDescent="0.25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1:27" hidden="1" x14ac:dyDescent="0.25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1:27" hidden="1" x14ac:dyDescent="0.25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1:27" hidden="1" x14ac:dyDescent="0.25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1:27" hidden="1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1:27" hidden="1" x14ac:dyDescent="0.25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1:27" hidden="1" x14ac:dyDescent="0.25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1:27" hidden="1" x14ac:dyDescent="0.25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1:27" hidden="1" x14ac:dyDescent="0.25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1:27" hidden="1" x14ac:dyDescent="0.25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1:27" hidden="1" x14ac:dyDescent="0.25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1:27" hidden="1" x14ac:dyDescent="0.25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27" hidden="1" x14ac:dyDescent="0.25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27" hidden="1" x14ac:dyDescent="0.25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27" hidden="1" x14ac:dyDescent="0.25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1:27" hidden="1" x14ac:dyDescent="0.25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27" hidden="1" x14ac:dyDescent="0.25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1:27" hidden="1" x14ac:dyDescent="0.25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1:27" hidden="1" x14ac:dyDescent="0.25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1:27" hidden="1" x14ac:dyDescent="0.25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1:27" hidden="1" x14ac:dyDescent="0.25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1:27" hidden="1" x14ac:dyDescent="0.25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1:27" hidden="1" x14ac:dyDescent="0.25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1:27" hidden="1" x14ac:dyDescent="0.25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1:27" hidden="1" x14ac:dyDescent="0.25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1:27" hidden="1" x14ac:dyDescent="0.25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1:27" hidden="1" x14ac:dyDescent="0.25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1:27" hidden="1" x14ac:dyDescent="0.25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1:27" hidden="1" x14ac:dyDescent="0.25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1:27" hidden="1" x14ac:dyDescent="0.25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1:27" hidden="1" x14ac:dyDescent="0.25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1:27" hidden="1" x14ac:dyDescent="0.25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1:27" hidden="1" x14ac:dyDescent="0.25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1:27" hidden="1" x14ac:dyDescent="0.25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1:27" hidden="1" x14ac:dyDescent="0.25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1:27" hidden="1" x14ac:dyDescent="0.25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1:27" hidden="1" x14ac:dyDescent="0.25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1:27" hidden="1" x14ac:dyDescent="0.25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1:27" hidden="1" x14ac:dyDescent="0.25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1:27" hidden="1" x14ac:dyDescent="0.25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1:27" hidden="1" x14ac:dyDescent="0.25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1:27" hidden="1" x14ac:dyDescent="0.25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1:27" hidden="1" x14ac:dyDescent="0.25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1:27" hidden="1" x14ac:dyDescent="0.25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1:27" hidden="1" x14ac:dyDescent="0.25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1:27" hidden="1" x14ac:dyDescent="0.25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1:27" hidden="1" x14ac:dyDescent="0.25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1:27" hidden="1" x14ac:dyDescent="0.25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1:27" hidden="1" x14ac:dyDescent="0.25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1:27" hidden="1" x14ac:dyDescent="0.25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1:27" hidden="1" x14ac:dyDescent="0.25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  <row r="150" spans="1:27" hidden="1" x14ac:dyDescent="0.25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</row>
    <row r="151" spans="1:27" hidden="1" x14ac:dyDescent="0.25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</row>
    <row r="152" spans="1:27" hidden="1" x14ac:dyDescent="0.25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</row>
    <row r="153" spans="1:27" hidden="1" x14ac:dyDescent="0.25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</row>
    <row r="154" spans="1:27" hidden="1" x14ac:dyDescent="0.25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</row>
    <row r="155" spans="1:27" hidden="1" x14ac:dyDescent="0.25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</row>
    <row r="156" spans="1:27" hidden="1" x14ac:dyDescent="0.25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</row>
    <row r="157" spans="1:27" hidden="1" x14ac:dyDescent="0.25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</row>
    <row r="158" spans="1:27" hidden="1" x14ac:dyDescent="0.25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</row>
    <row r="159" spans="1:27" hidden="1" x14ac:dyDescent="0.25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</row>
    <row r="160" spans="1:27" hidden="1" x14ac:dyDescent="0.25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</row>
    <row r="161" spans="1:27" hidden="1" x14ac:dyDescent="0.25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</row>
    <row r="162" spans="1:27" hidden="1" x14ac:dyDescent="0.25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</row>
    <row r="163" spans="1:27" hidden="1" x14ac:dyDescent="0.25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1:27" hidden="1" x14ac:dyDescent="0.25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</row>
    <row r="165" spans="1:27" hidden="1" x14ac:dyDescent="0.25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</row>
    <row r="166" spans="1:27" hidden="1" x14ac:dyDescent="0.25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</row>
    <row r="167" spans="1:27" hidden="1" x14ac:dyDescent="0.25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</row>
    <row r="168" spans="1:27" hidden="1" x14ac:dyDescent="0.25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</row>
    <row r="169" spans="1:27" hidden="1" x14ac:dyDescent="0.25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</row>
    <row r="170" spans="1:27" hidden="1" x14ac:dyDescent="0.25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</row>
    <row r="171" spans="1:27" hidden="1" x14ac:dyDescent="0.25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</row>
    <row r="172" spans="1:27" hidden="1" x14ac:dyDescent="0.25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7" hidden="1" x14ac:dyDescent="0.25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7" hidden="1" x14ac:dyDescent="0.2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7" hidden="1" x14ac:dyDescent="0.25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7" hidden="1" x14ac:dyDescent="0.25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idden="1" x14ac:dyDescent="0.25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idden="1" x14ac:dyDescent="0.25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idden="1" x14ac:dyDescent="0.25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idden="1" x14ac:dyDescent="0.25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idden="1" x14ac:dyDescent="0.25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idden="1" x14ac:dyDescent="0.25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idden="1" x14ac:dyDescent="0.25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idden="1" x14ac:dyDescent="0.25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idden="1" x14ac:dyDescent="0.25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idden="1" x14ac:dyDescent="0.2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idden="1" x14ac:dyDescent="0.25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idden="1" x14ac:dyDescent="0.25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idden="1" x14ac:dyDescent="0.25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idden="1" x14ac:dyDescent="0.25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idden="1" x14ac:dyDescent="0.25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idden="1" x14ac:dyDescent="0.25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1:27" hidden="1" x14ac:dyDescent="0.25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</row>
    <row r="194" spans="1:27" hidden="1" x14ac:dyDescent="0.25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</row>
    <row r="195" spans="1:27" hidden="1" x14ac:dyDescent="0.25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</row>
    <row r="196" spans="1:27" hidden="1" x14ac:dyDescent="0.25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</row>
    <row r="197" spans="1:27" hidden="1" x14ac:dyDescent="0.25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</row>
    <row r="198" spans="1:27" hidden="1" x14ac:dyDescent="0.25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</row>
    <row r="199" spans="1:27" hidden="1" x14ac:dyDescent="0.25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</row>
    <row r="200" spans="1:27" hidden="1" x14ac:dyDescent="0.25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</row>
    <row r="201" spans="1:27" hidden="1" x14ac:dyDescent="0.25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</row>
    <row r="202" spans="1:27" hidden="1" x14ac:dyDescent="0.25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</row>
    <row r="203" spans="1:27" hidden="1" x14ac:dyDescent="0.25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</row>
    <row r="204" spans="1:27" hidden="1" x14ac:dyDescent="0.25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</row>
    <row r="205" spans="1:27" hidden="1" x14ac:dyDescent="0.25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</row>
    <row r="206" spans="1:27" hidden="1" x14ac:dyDescent="0.25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</row>
    <row r="207" spans="1:27" hidden="1" x14ac:dyDescent="0.25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</row>
    <row r="208" spans="1:27" hidden="1" x14ac:dyDescent="0.25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</row>
    <row r="209" spans="1:27" hidden="1" x14ac:dyDescent="0.25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</row>
    <row r="210" spans="1:27" hidden="1" x14ac:dyDescent="0.25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</row>
    <row r="211" spans="1:27" hidden="1" x14ac:dyDescent="0.25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</row>
    <row r="212" spans="1:27" hidden="1" x14ac:dyDescent="0.25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</row>
    <row r="213" spans="1:27" hidden="1" x14ac:dyDescent="0.25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</row>
    <row r="214" spans="1:27" hidden="1" x14ac:dyDescent="0.25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</row>
    <row r="215" spans="1:27" hidden="1" x14ac:dyDescent="0.25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  <row r="216" spans="1:27" hidden="1" x14ac:dyDescent="0.25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</row>
    <row r="217" spans="1:27" hidden="1" x14ac:dyDescent="0.25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</row>
    <row r="218" spans="1:27" hidden="1" x14ac:dyDescent="0.25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</row>
    <row r="219" spans="1:27" hidden="1" x14ac:dyDescent="0.25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</row>
    <row r="220" spans="1:27" hidden="1" x14ac:dyDescent="0.25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</row>
    <row r="221" spans="1:27" hidden="1" x14ac:dyDescent="0.25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</row>
    <row r="222" spans="1:27" hidden="1" x14ac:dyDescent="0.25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</row>
    <row r="223" spans="1:27" hidden="1" x14ac:dyDescent="0.25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</row>
    <row r="224" spans="1:27" hidden="1" x14ac:dyDescent="0.25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</row>
    <row r="225" spans="1:27" hidden="1" x14ac:dyDescent="0.25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</row>
    <row r="226" spans="1:27" hidden="1" x14ac:dyDescent="0.25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</row>
    <row r="227" spans="1:27" hidden="1" x14ac:dyDescent="0.25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</row>
    <row r="228" spans="1:27" hidden="1" x14ac:dyDescent="0.25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</row>
    <row r="229" spans="1:27" hidden="1" x14ac:dyDescent="0.25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</row>
    <row r="230" spans="1:27" hidden="1" x14ac:dyDescent="0.25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</row>
    <row r="231" spans="1:27" hidden="1" x14ac:dyDescent="0.25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</row>
    <row r="232" spans="1:27" hidden="1" x14ac:dyDescent="0.25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</row>
    <row r="233" spans="1:27" hidden="1" x14ac:dyDescent="0.25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</row>
    <row r="234" spans="1:27" hidden="1" x14ac:dyDescent="0.25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</row>
    <row r="235" spans="1:27" hidden="1" x14ac:dyDescent="0.25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</row>
    <row r="236" spans="1:27" hidden="1" x14ac:dyDescent="0.25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</row>
    <row r="237" spans="1:27" hidden="1" x14ac:dyDescent="0.25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</row>
    <row r="238" spans="1:27" hidden="1" x14ac:dyDescent="0.25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</row>
    <row r="239" spans="1:27" hidden="1" x14ac:dyDescent="0.25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</row>
    <row r="240" spans="1:27" hidden="1" x14ac:dyDescent="0.25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</row>
    <row r="241" spans="1:27" hidden="1" x14ac:dyDescent="0.25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</row>
    <row r="242" spans="1:27" hidden="1" x14ac:dyDescent="0.25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</row>
    <row r="243" spans="1:27" hidden="1" x14ac:dyDescent="0.25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</row>
    <row r="244" spans="1:27" hidden="1" x14ac:dyDescent="0.25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</row>
    <row r="245" spans="1:27" hidden="1" x14ac:dyDescent="0.25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</row>
    <row r="246" spans="1:27" hidden="1" x14ac:dyDescent="0.25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</row>
    <row r="247" spans="1:27" hidden="1" x14ac:dyDescent="0.25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</row>
    <row r="248" spans="1:27" hidden="1" x14ac:dyDescent="0.25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</row>
    <row r="249" spans="1:27" hidden="1" x14ac:dyDescent="0.25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</row>
    <row r="250" spans="1:27" hidden="1" x14ac:dyDescent="0.25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</row>
    <row r="251" spans="1:27" hidden="1" x14ac:dyDescent="0.25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</row>
    <row r="252" spans="1:27" hidden="1" x14ac:dyDescent="0.25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</row>
    <row r="253" spans="1:27" hidden="1" x14ac:dyDescent="0.25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</row>
    <row r="254" spans="1:27" hidden="1" x14ac:dyDescent="0.25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</row>
    <row r="255" spans="1:27" hidden="1" x14ac:dyDescent="0.25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</row>
    <row r="256" spans="1:27" hidden="1" x14ac:dyDescent="0.25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</row>
    <row r="257" spans="1:27" hidden="1" x14ac:dyDescent="0.25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</row>
    <row r="258" spans="1:27" hidden="1" x14ac:dyDescent="0.25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</row>
    <row r="259" spans="1:27" hidden="1" x14ac:dyDescent="0.25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</row>
    <row r="260" spans="1:27" hidden="1" x14ac:dyDescent="0.25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</row>
    <row r="261" spans="1:27" hidden="1" x14ac:dyDescent="0.25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</row>
    <row r="262" spans="1:27" hidden="1" x14ac:dyDescent="0.25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</row>
    <row r="263" spans="1:27" hidden="1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</row>
    <row r="264" spans="1:27" hidden="1" x14ac:dyDescent="0.25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</row>
    <row r="265" spans="1:27" hidden="1" x14ac:dyDescent="0.25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</row>
    <row r="266" spans="1:27" hidden="1" x14ac:dyDescent="0.25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</row>
    <row r="267" spans="1:27" hidden="1" x14ac:dyDescent="0.25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</row>
    <row r="268" spans="1:27" hidden="1" x14ac:dyDescent="0.2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</row>
    <row r="269" spans="1:27" hidden="1" x14ac:dyDescent="0.25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</row>
    <row r="270" spans="1:27" hidden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</row>
    <row r="271" spans="1:27" hidden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</row>
    <row r="272" spans="1:27" hidden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</row>
    <row r="273" spans="1:27" hidden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</row>
    <row r="274" spans="1:27" hidden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</row>
    <row r="275" spans="1:27" hidden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</row>
    <row r="276" spans="1:27" hidden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</row>
    <row r="277" spans="1:27" hidden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</row>
    <row r="278" spans="1:27" hidden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</row>
    <row r="279" spans="1:27" hidden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</row>
    <row r="280" spans="1:27" hidden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</row>
    <row r="281" spans="1:27" hidden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</row>
    <row r="282" spans="1:27" hidden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</row>
    <row r="283" spans="1:27" hidden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</row>
    <row r="284" spans="1:27" hidden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</row>
    <row r="285" spans="1:27" hidden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</row>
    <row r="286" spans="1:27" hidden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</row>
    <row r="287" spans="1:27" hidden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</row>
    <row r="288" spans="1:27" hidden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</row>
    <row r="289" spans="1:27" hidden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</row>
    <row r="290" spans="1:27" hidden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</row>
    <row r="291" spans="1:27" hidden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</row>
    <row r="292" spans="1:27" hidden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</row>
    <row r="293" spans="1:27" hidden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</row>
    <row r="294" spans="1:27" hidden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</row>
    <row r="295" spans="1:27" hidden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</row>
    <row r="296" spans="1:27" hidden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</row>
    <row r="297" spans="1:27" hidden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</row>
    <row r="298" spans="1:27" hidden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</row>
    <row r="299" spans="1:27" hidden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</row>
    <row r="300" spans="1:27" hidden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99"/>
      <c r="AA300" s="67"/>
    </row>
    <row r="301" spans="1:27" hidden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99"/>
      <c r="AA301" s="67"/>
    </row>
    <row r="302" spans="1:27" hidden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99"/>
      <c r="AA302" s="67"/>
    </row>
    <row r="303" spans="1:27" hidden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99"/>
      <c r="AA303" s="67"/>
    </row>
    <row r="304" spans="1:27" hidden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99"/>
      <c r="AA304" s="67"/>
    </row>
    <row r="305" spans="1:27" hidden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99"/>
      <c r="AA305" s="67"/>
    </row>
    <row r="306" spans="1:27" hidden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99"/>
      <c r="AA306" s="67"/>
    </row>
    <row r="307" spans="1:27" hidden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99"/>
      <c r="AA307" s="67"/>
    </row>
    <row r="308" spans="1:27" hidden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99"/>
      <c r="AA308" s="67"/>
    </row>
    <row r="309" spans="1:27" hidden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99"/>
      <c r="AA309" s="67"/>
    </row>
    <row r="310" spans="1:27" hidden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99"/>
      <c r="AA310" s="67"/>
    </row>
    <row r="311" spans="1:27" hidden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99"/>
      <c r="AA311" s="67"/>
    </row>
    <row r="312" spans="1:27" x14ac:dyDescent="0.25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5"/>
      <c r="AA312" s="64"/>
    </row>
  </sheetData>
  <sheetProtection sheet="1" objects="1" scenarios="1"/>
  <mergeCells count="15">
    <mergeCell ref="B16:H16"/>
    <mergeCell ref="X18:Z19"/>
    <mergeCell ref="M9:X9"/>
    <mergeCell ref="M10:X10"/>
    <mergeCell ref="M11:X11"/>
    <mergeCell ref="M12:X12"/>
    <mergeCell ref="M13:X13"/>
    <mergeCell ref="M14:X14"/>
    <mergeCell ref="M15:X15"/>
    <mergeCell ref="M16:X16"/>
    <mergeCell ref="R2:Y3"/>
    <mergeCell ref="I3:Q3"/>
    <mergeCell ref="B5:G6"/>
    <mergeCell ref="M7:X7"/>
    <mergeCell ref="M8:X8"/>
  </mergeCells>
  <conditionalFormatting sqref="M8:X8">
    <cfRule type="notContainsText" dxfId="1357" priority="67" operator="notContains" text="*">
      <formula>ISERROR(SEARCH("*",M8))</formula>
    </cfRule>
    <cfRule type="containsText" dxfId="1356" priority="68" operator="containsText" text="*">
      <formula>NOT(ISERROR(SEARCH("*",M8)))</formula>
    </cfRule>
  </conditionalFormatting>
  <conditionalFormatting sqref="M10:X10">
    <cfRule type="notContainsText" dxfId="1355" priority="65" operator="notContains" text="*">
      <formula>ISERROR(SEARCH("*",M10))</formula>
    </cfRule>
    <cfRule type="containsText" dxfId="1354" priority="66" operator="containsText" text="*">
      <formula>NOT(ISERROR(SEARCH("*",M10)))</formula>
    </cfRule>
  </conditionalFormatting>
  <conditionalFormatting sqref="M11:X11">
    <cfRule type="notContainsText" dxfId="1353" priority="63" operator="notContains" text="*">
      <formula>ISERROR(SEARCH("*",M11))</formula>
    </cfRule>
    <cfRule type="containsText" dxfId="1352" priority="64" operator="containsText" text="*">
      <formula>NOT(ISERROR(SEARCH("*",M11)))</formula>
    </cfRule>
  </conditionalFormatting>
  <conditionalFormatting sqref="M14:X14">
    <cfRule type="notContainsText" dxfId="1351" priority="57" operator="notContains" text="*">
      <formula>ISERROR(SEARCH("*",M14))</formula>
    </cfRule>
    <cfRule type="containsText" dxfId="1350" priority="58" operator="containsText" text="*">
      <formula>NOT(ISERROR(SEARCH("*",M14)))</formula>
    </cfRule>
  </conditionalFormatting>
  <conditionalFormatting sqref="M9:X9">
    <cfRule type="expression" dxfId="1349" priority="31">
      <formula>AND($M$9&lt;&gt;"",$M$9&lt;&gt;"RUR")</formula>
    </cfRule>
    <cfRule type="notContainsText" dxfId="1348" priority="61" operator="notContains" text="*">
      <formula>ISERROR(SEARCH("*",M9))</formula>
    </cfRule>
    <cfRule type="containsText" dxfId="1347" priority="62" operator="containsText" text="*">
      <formula>NOT(ISERROR(SEARCH("*",M9)))</formula>
    </cfRule>
  </conditionalFormatting>
  <conditionalFormatting sqref="M12:X12">
    <cfRule type="notContainsText" dxfId="1346" priority="59" operator="notContains" text="*">
      <formula>ISERROR(SEARCH("*",M12))</formula>
    </cfRule>
    <cfRule type="containsText" dxfId="1345" priority="60" operator="containsText" text="*">
      <formula>NOT(ISERROR(SEARCH("*",M12)))</formula>
    </cfRule>
  </conditionalFormatting>
  <conditionalFormatting sqref="B18:G18">
    <cfRule type="expression" dxfId="1344" priority="75">
      <formula>(#REF!&lt;&gt;"Гарантии фондов поддержки малого и среднего предпринимательства (указать Фонд)")</formula>
    </cfRule>
  </conditionalFormatting>
  <conditionalFormatting sqref="M7:X7">
    <cfRule type="notContainsText" dxfId="1343" priority="14" operator="notContains" text="*">
      <formula>ISERROR(SEARCH("*",M7))</formula>
    </cfRule>
    <cfRule type="containsText" dxfId="1342" priority="15" operator="containsText" text="*">
      <formula>NOT(ISERROR(SEARCH("*",M7)))</formula>
    </cfRule>
  </conditionalFormatting>
  <conditionalFormatting sqref="M15:X15">
    <cfRule type="expression" dxfId="1341" priority="5">
      <formula>AND($M$9&lt;&gt;"",$M$9&lt;&gt;"RUR")</formula>
    </cfRule>
    <cfRule type="notContainsText" dxfId="1340" priority="6" operator="notContains" text="*">
      <formula>ISERROR(SEARCH("*",M15))</formula>
    </cfRule>
    <cfRule type="containsText" dxfId="1339" priority="7" operator="containsText" text="*">
      <formula>NOT(ISERROR(SEARCH("*",M15)))</formula>
    </cfRule>
  </conditionalFormatting>
  <conditionalFormatting sqref="M16:X16">
    <cfRule type="expression" dxfId="1338" priority="2">
      <formula>AND($M$9&lt;&gt;"",$M$9&lt;&gt;"RUR")</formula>
    </cfRule>
    <cfRule type="notContainsText" dxfId="1337" priority="3" operator="notContains" text="*">
      <formula>ISERROR(SEARCH("*",M16))</formula>
    </cfRule>
    <cfRule type="containsText" dxfId="1336" priority="4" operator="containsText" text="*">
      <formula>NOT(ISERROR(SEARCH("*",M16)))</formula>
    </cfRule>
  </conditionalFormatting>
  <conditionalFormatting sqref="B16 I16:X16 J7:K15 J17:K19">
    <cfRule type="expression" dxfId="1335" priority="1" stopIfTrue="1">
      <formula>$M$15&lt;&gt;"Да"</formula>
    </cfRule>
  </conditionalFormatting>
  <dataValidations count="6">
    <dataValidation type="list" allowBlank="1" showInputMessage="1" showErrorMessage="1" sqref="M11:X11">
      <formula1>KredTsel</formula1>
    </dataValidation>
    <dataValidation type="list" allowBlank="1" showInputMessage="1" showErrorMessage="1" sqref="M13:X13">
      <formula1>"Да,Нет,"</formula1>
    </dataValidation>
    <dataValidation type="whole" allowBlank="1" showInputMessage="1" showErrorMessage="1" sqref="M14:X14">
      <formula1>1</formula1>
      <formula2>31</formula2>
    </dataValidation>
    <dataValidation type="decimal" allowBlank="1" showInputMessage="1" showErrorMessage="1" sqref="M8:X8">
      <formula1>0</formula1>
      <formula2>1000000000</formula2>
    </dataValidation>
    <dataValidation type="whole" allowBlank="1" showInputMessage="1" showErrorMessage="1" sqref="M10:X10">
      <formula1>1</formula1>
      <formula2>180</formula2>
    </dataValidation>
    <dataValidation type="list" allowBlank="1" showInputMessage="1" showErrorMessage="1" sqref="M15:X16">
      <formula1>"Да,Нет"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HYPERLINK(SUBSTITUTE(CELL("адрес",From5ToFLUL15),"'",""),"Назад")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Анкета5!C34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Анкета5!D34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514" priority="44" operator="notContains" text="*">
      <formula>ISERROR(SEARCH("*",M17))</formula>
    </cfRule>
    <cfRule type="containsText" dxfId="513" priority="45" operator="containsText" text="*">
      <formula>NOT(ISERROR(SEARCH("*",M17)))</formula>
    </cfRule>
  </conditionalFormatting>
  <conditionalFormatting sqref="M18 W18">
    <cfRule type="notContainsText" dxfId="512" priority="42" operator="notContains" text="*">
      <formula>ISERROR(SEARCH("*",M18))</formula>
    </cfRule>
  </conditionalFormatting>
  <conditionalFormatting sqref="M18 W18">
    <cfRule type="containsText" dxfId="511" priority="43" operator="containsText" text="*">
      <formula>NOT(ISERROR(SEARCH("*",M18)))</formula>
    </cfRule>
  </conditionalFormatting>
  <conditionalFormatting sqref="M15:X15">
    <cfRule type="notContainsText" dxfId="510" priority="40" operator="notContains" text="*">
      <formula>ISERROR(SEARCH("*",M15))</formula>
    </cfRule>
    <cfRule type="containsText" dxfId="509" priority="41" operator="containsText" text="*">
      <formula>NOT(ISERROR(SEARCH("*",M15)))</formula>
    </cfRule>
  </conditionalFormatting>
  <conditionalFormatting sqref="M20:X20">
    <cfRule type="notContainsText" dxfId="508" priority="38" operator="notContains" text="*">
      <formula>ISERROR(SEARCH("*",M20))</formula>
    </cfRule>
    <cfRule type="containsText" dxfId="507" priority="39" operator="containsText" text="*">
      <formula>NOT(ISERROR(SEARCH("*",M20)))</formula>
    </cfRule>
  </conditionalFormatting>
  <conditionalFormatting sqref="M21:X23">
    <cfRule type="notContainsText" dxfId="506" priority="34" operator="notContains" text="*">
      <formula>ISERROR(SEARCH("*",M21))</formula>
    </cfRule>
    <cfRule type="containsText" dxfId="505" priority="35" operator="containsText" text="*">
      <formula>NOT(ISERROR(SEARCH("*",M21)))</formula>
    </cfRule>
  </conditionalFormatting>
  <conditionalFormatting sqref="M24:X27">
    <cfRule type="notContainsText" dxfId="504" priority="32" operator="notContains" text="*">
      <formula>ISERROR(SEARCH("*",M24))</formula>
    </cfRule>
    <cfRule type="containsText" dxfId="503" priority="33" operator="containsText" text="*">
      <formula>NOT(ISERROR(SEARCH("*",M24)))</formula>
    </cfRule>
  </conditionalFormatting>
  <conditionalFormatting sqref="P36">
    <cfRule type="notContainsText" dxfId="502" priority="30" operator="notContains" text="*">
      <formula>ISERROR(SEARCH("*",P36))</formula>
    </cfRule>
    <cfRule type="containsText" dxfId="501" priority="31" operator="containsText" text="*">
      <formula>NOT(ISERROR(SEARCH("*",P36)))</formula>
    </cfRule>
  </conditionalFormatting>
  <conditionalFormatting sqref="V36">
    <cfRule type="notContainsText" dxfId="500" priority="28" operator="notContains" text="*">
      <formula>ISERROR(SEARCH("*",V36))</formula>
    </cfRule>
    <cfRule type="containsText" dxfId="499" priority="29" operator="containsText" text="*">
      <formula>NOT(ISERROR(SEARCH("*",V36)))</formula>
    </cfRule>
  </conditionalFormatting>
  <conditionalFormatting sqref="M28:X34">
    <cfRule type="notContainsText" dxfId="498" priority="26" operator="notContains" text="*">
      <formula>ISERROR(SEARCH("*",M28))</formula>
    </cfRule>
    <cfRule type="containsText" dxfId="497" priority="27" operator="containsText" text="*">
      <formula>NOT(ISERROR(SEARCH("*",M28)))</formula>
    </cfRule>
  </conditionalFormatting>
  <conditionalFormatting sqref="M35:X35">
    <cfRule type="notContainsText" dxfId="496" priority="24" operator="notContains" text="*">
      <formula>ISERROR(SEARCH("*",M35))</formula>
    </cfRule>
    <cfRule type="containsText" dxfId="495" priority="25" operator="containsText" text="*">
      <formula>NOT(ISERROR(SEARCH("*",M35)))</formula>
    </cfRule>
  </conditionalFormatting>
  <conditionalFormatting sqref="M37:X37">
    <cfRule type="notContainsText" dxfId="494" priority="22" operator="notContains" text="*">
      <formula>ISERROR(SEARCH("*",M37))</formula>
    </cfRule>
    <cfRule type="containsText" dxfId="493" priority="23" operator="containsText" text="*">
      <formula>NOT(ISERROR(SEARCH("*",M37)))</formula>
    </cfRule>
  </conditionalFormatting>
  <conditionalFormatting sqref="M38:X38">
    <cfRule type="notContainsText" dxfId="492" priority="20" operator="notContains" text="*">
      <formula>ISERROR(SEARCH("*",M38))</formula>
    </cfRule>
    <cfRule type="containsText" dxfId="491" priority="21" operator="containsText" text="*">
      <formula>NOT(ISERROR(SEARCH("*",M38)))</formula>
    </cfRule>
  </conditionalFormatting>
  <conditionalFormatting sqref="M39:X39">
    <cfRule type="notContainsText" dxfId="490" priority="18" operator="notContains" text="*">
      <formula>ISERROR(SEARCH("*",M39))</formula>
    </cfRule>
    <cfRule type="containsText" dxfId="489" priority="19" operator="containsText" text="*">
      <formula>NOT(ISERROR(SEARCH("*",M39)))</formula>
    </cfRule>
  </conditionalFormatting>
  <conditionalFormatting sqref="M40:X40">
    <cfRule type="notContainsText" dxfId="488" priority="16" operator="notContains" text="*">
      <formula>ISERROR(SEARCH("*",M40))</formula>
    </cfRule>
    <cfRule type="containsText" dxfId="487" priority="17" operator="containsText" text="*">
      <formula>NOT(ISERROR(SEARCH("*",M40)))</formula>
    </cfRule>
  </conditionalFormatting>
  <conditionalFormatting sqref="G50:G51 I50:I51">
    <cfRule type="notContainsText" dxfId="486" priority="14" operator="notContains" text="*">
      <formula>ISERROR(SEARCH("*",G50))</formula>
    </cfRule>
    <cfRule type="containsText" dxfId="485" priority="15" operator="containsText" text="*">
      <formula>NOT(ISERROR(SEARCH("*",G50)))</formula>
    </cfRule>
  </conditionalFormatting>
  <conditionalFormatting sqref="B50:B51">
    <cfRule type="notContainsText" dxfId="484" priority="12" operator="notContains" text="*">
      <formula>ISERROR(SEARCH("*",B50))</formula>
    </cfRule>
    <cfRule type="containsText" dxfId="483" priority="13" operator="containsText" text="*">
      <formula>NOT(ISERROR(SEARCH("*",B50)))</formula>
    </cfRule>
  </conditionalFormatting>
  <conditionalFormatting sqref="B57:B61">
    <cfRule type="notContainsText" dxfId="482" priority="10" operator="notContains" text="*">
      <formula>ISERROR(SEARCH("*",B57))</formula>
    </cfRule>
    <cfRule type="containsText" dxfId="481" priority="11" operator="containsText" text="*">
      <formula>NOT(ISERROR(SEARCH("*",B57)))</formula>
    </cfRule>
  </conditionalFormatting>
  <conditionalFormatting sqref="N57:N61">
    <cfRule type="notContainsText" dxfId="480" priority="8" operator="notContains" text="*">
      <formula>ISERROR(SEARCH("*",N57))</formula>
    </cfRule>
    <cfRule type="containsText" dxfId="479" priority="9" operator="containsText" text="*">
      <formula>NOT(ISERROR(SEARCH("*",N57)))</formula>
    </cfRule>
  </conditionalFormatting>
  <conditionalFormatting sqref="B75:B79">
    <cfRule type="notContainsText" dxfId="478" priority="6" operator="notContains" text="*">
      <formula>ISERROR(SEARCH("*",B75))</formula>
    </cfRule>
    <cfRule type="containsText" dxfId="477" priority="7" operator="containsText" text="*">
      <formula>NOT(ISERROR(SEARCH("*",B75)))</formula>
    </cfRule>
  </conditionalFormatting>
  <conditionalFormatting sqref="N75:N79">
    <cfRule type="notContainsText" dxfId="476" priority="4" operator="notContains" text="*">
      <formula>ISERROR(SEARCH("*",N75))</formula>
    </cfRule>
    <cfRule type="containsText" dxfId="475" priority="5" operator="containsText" text="*">
      <formula>NOT(ISERROR(SEARCH("*",N75)))</formula>
    </cfRule>
  </conditionalFormatting>
  <conditionalFormatting sqref="K16:L18">
    <cfRule type="expression" dxfId="474" priority="3">
      <formula>$M$15="ИП"</formula>
    </cfRule>
  </conditionalFormatting>
  <conditionalFormatting sqref="M16:X16">
    <cfRule type="notContainsText" dxfId="473" priority="1" operator="notContains" text="*">
      <formula>ISERROR(SEARCH("*",M16))</formula>
    </cfRule>
    <cfRule type="containsText" dxfId="47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02F53236-7466-4F42-A74F-FC06A53CD300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EAE756D4-2DDA-4A39-9CEB-38C64AB3219B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HYPERLINK(SUBSTITUTE(CELL("адрес",From5ToFLUL16),"'",""),"Назад")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Анкета5!C35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Анкета5!D35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469" priority="44" operator="notContains" text="*">
      <formula>ISERROR(SEARCH("*",M17))</formula>
    </cfRule>
    <cfRule type="containsText" dxfId="468" priority="45" operator="containsText" text="*">
      <formula>NOT(ISERROR(SEARCH("*",M17)))</formula>
    </cfRule>
  </conditionalFormatting>
  <conditionalFormatting sqref="M18 W18">
    <cfRule type="notContainsText" dxfId="467" priority="42" operator="notContains" text="*">
      <formula>ISERROR(SEARCH("*",M18))</formula>
    </cfRule>
  </conditionalFormatting>
  <conditionalFormatting sqref="M18 W18">
    <cfRule type="containsText" dxfId="466" priority="43" operator="containsText" text="*">
      <formula>NOT(ISERROR(SEARCH("*",M18)))</formula>
    </cfRule>
  </conditionalFormatting>
  <conditionalFormatting sqref="M15:X15">
    <cfRule type="notContainsText" dxfId="465" priority="40" operator="notContains" text="*">
      <formula>ISERROR(SEARCH("*",M15))</formula>
    </cfRule>
    <cfRule type="containsText" dxfId="464" priority="41" operator="containsText" text="*">
      <formula>NOT(ISERROR(SEARCH("*",M15)))</formula>
    </cfRule>
  </conditionalFormatting>
  <conditionalFormatting sqref="M20:X20">
    <cfRule type="notContainsText" dxfId="463" priority="38" operator="notContains" text="*">
      <formula>ISERROR(SEARCH("*",M20))</formula>
    </cfRule>
    <cfRule type="containsText" dxfId="462" priority="39" operator="containsText" text="*">
      <formula>NOT(ISERROR(SEARCH("*",M20)))</formula>
    </cfRule>
  </conditionalFormatting>
  <conditionalFormatting sqref="M21:X23">
    <cfRule type="notContainsText" dxfId="461" priority="34" operator="notContains" text="*">
      <formula>ISERROR(SEARCH("*",M21))</formula>
    </cfRule>
    <cfRule type="containsText" dxfId="460" priority="35" operator="containsText" text="*">
      <formula>NOT(ISERROR(SEARCH("*",M21)))</formula>
    </cfRule>
  </conditionalFormatting>
  <conditionalFormatting sqref="M24:X27">
    <cfRule type="notContainsText" dxfId="459" priority="32" operator="notContains" text="*">
      <formula>ISERROR(SEARCH("*",M24))</formula>
    </cfRule>
    <cfRule type="containsText" dxfId="458" priority="33" operator="containsText" text="*">
      <formula>NOT(ISERROR(SEARCH("*",M24)))</formula>
    </cfRule>
  </conditionalFormatting>
  <conditionalFormatting sqref="P36">
    <cfRule type="notContainsText" dxfId="457" priority="30" operator="notContains" text="*">
      <formula>ISERROR(SEARCH("*",P36))</formula>
    </cfRule>
    <cfRule type="containsText" dxfId="456" priority="31" operator="containsText" text="*">
      <formula>NOT(ISERROR(SEARCH("*",P36)))</formula>
    </cfRule>
  </conditionalFormatting>
  <conditionalFormatting sqref="V36">
    <cfRule type="notContainsText" dxfId="455" priority="28" operator="notContains" text="*">
      <formula>ISERROR(SEARCH("*",V36))</formula>
    </cfRule>
    <cfRule type="containsText" dxfId="454" priority="29" operator="containsText" text="*">
      <formula>NOT(ISERROR(SEARCH("*",V36)))</formula>
    </cfRule>
  </conditionalFormatting>
  <conditionalFormatting sqref="M28:X34">
    <cfRule type="notContainsText" dxfId="453" priority="26" operator="notContains" text="*">
      <formula>ISERROR(SEARCH("*",M28))</formula>
    </cfRule>
    <cfRule type="containsText" dxfId="452" priority="27" operator="containsText" text="*">
      <formula>NOT(ISERROR(SEARCH("*",M28)))</formula>
    </cfRule>
  </conditionalFormatting>
  <conditionalFormatting sqref="M35:X35">
    <cfRule type="notContainsText" dxfId="451" priority="24" operator="notContains" text="*">
      <formula>ISERROR(SEARCH("*",M35))</formula>
    </cfRule>
    <cfRule type="containsText" dxfId="450" priority="25" operator="containsText" text="*">
      <formula>NOT(ISERROR(SEARCH("*",M35)))</formula>
    </cfRule>
  </conditionalFormatting>
  <conditionalFormatting sqref="M37:X37">
    <cfRule type="notContainsText" dxfId="449" priority="22" operator="notContains" text="*">
      <formula>ISERROR(SEARCH("*",M37))</formula>
    </cfRule>
    <cfRule type="containsText" dxfId="448" priority="23" operator="containsText" text="*">
      <formula>NOT(ISERROR(SEARCH("*",M37)))</formula>
    </cfRule>
  </conditionalFormatting>
  <conditionalFormatting sqref="M38:X38">
    <cfRule type="notContainsText" dxfId="447" priority="20" operator="notContains" text="*">
      <formula>ISERROR(SEARCH("*",M38))</formula>
    </cfRule>
    <cfRule type="containsText" dxfId="446" priority="21" operator="containsText" text="*">
      <formula>NOT(ISERROR(SEARCH("*",M38)))</formula>
    </cfRule>
  </conditionalFormatting>
  <conditionalFormatting sqref="M39:X39">
    <cfRule type="notContainsText" dxfId="445" priority="18" operator="notContains" text="*">
      <formula>ISERROR(SEARCH("*",M39))</formula>
    </cfRule>
    <cfRule type="containsText" dxfId="444" priority="19" operator="containsText" text="*">
      <formula>NOT(ISERROR(SEARCH("*",M39)))</formula>
    </cfRule>
  </conditionalFormatting>
  <conditionalFormatting sqref="M40:X40">
    <cfRule type="notContainsText" dxfId="443" priority="16" operator="notContains" text="*">
      <formula>ISERROR(SEARCH("*",M40))</formula>
    </cfRule>
    <cfRule type="containsText" dxfId="442" priority="17" operator="containsText" text="*">
      <formula>NOT(ISERROR(SEARCH("*",M40)))</formula>
    </cfRule>
  </conditionalFormatting>
  <conditionalFormatting sqref="G50:G51 I50:I51">
    <cfRule type="notContainsText" dxfId="441" priority="14" operator="notContains" text="*">
      <formula>ISERROR(SEARCH("*",G50))</formula>
    </cfRule>
    <cfRule type="containsText" dxfId="440" priority="15" operator="containsText" text="*">
      <formula>NOT(ISERROR(SEARCH("*",G50)))</formula>
    </cfRule>
  </conditionalFormatting>
  <conditionalFormatting sqref="B50:B51">
    <cfRule type="notContainsText" dxfId="439" priority="12" operator="notContains" text="*">
      <formula>ISERROR(SEARCH("*",B50))</formula>
    </cfRule>
    <cfRule type="containsText" dxfId="438" priority="13" operator="containsText" text="*">
      <formula>NOT(ISERROR(SEARCH("*",B50)))</formula>
    </cfRule>
  </conditionalFormatting>
  <conditionalFormatting sqref="B57:B61">
    <cfRule type="notContainsText" dxfId="437" priority="10" operator="notContains" text="*">
      <formula>ISERROR(SEARCH("*",B57))</formula>
    </cfRule>
    <cfRule type="containsText" dxfId="436" priority="11" operator="containsText" text="*">
      <formula>NOT(ISERROR(SEARCH("*",B57)))</formula>
    </cfRule>
  </conditionalFormatting>
  <conditionalFormatting sqref="N57:N61">
    <cfRule type="notContainsText" dxfId="435" priority="8" operator="notContains" text="*">
      <formula>ISERROR(SEARCH("*",N57))</formula>
    </cfRule>
    <cfRule type="containsText" dxfId="434" priority="9" operator="containsText" text="*">
      <formula>NOT(ISERROR(SEARCH("*",N57)))</formula>
    </cfRule>
  </conditionalFormatting>
  <conditionalFormatting sqref="B75:B79">
    <cfRule type="notContainsText" dxfId="433" priority="6" operator="notContains" text="*">
      <formula>ISERROR(SEARCH("*",B75))</formula>
    </cfRule>
    <cfRule type="containsText" dxfId="432" priority="7" operator="containsText" text="*">
      <formula>NOT(ISERROR(SEARCH("*",B75)))</formula>
    </cfRule>
  </conditionalFormatting>
  <conditionalFormatting sqref="N75:N79">
    <cfRule type="notContainsText" dxfId="431" priority="4" operator="notContains" text="*">
      <formula>ISERROR(SEARCH("*",N75))</formula>
    </cfRule>
    <cfRule type="containsText" dxfId="430" priority="5" operator="containsText" text="*">
      <formula>NOT(ISERROR(SEARCH("*",N75)))</formula>
    </cfRule>
  </conditionalFormatting>
  <conditionalFormatting sqref="K16:L18">
    <cfRule type="expression" dxfId="429" priority="3">
      <formula>$M$15="ИП"</formula>
    </cfRule>
  </conditionalFormatting>
  <conditionalFormatting sqref="M16:X16">
    <cfRule type="notContainsText" dxfId="428" priority="1" operator="notContains" text="*">
      <formula>ISERROR(SEARCH("*",M16))</formula>
    </cfRule>
    <cfRule type="containsText" dxfId="42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2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4F66C4D1-B247-4D1F-A131-A8A2B468F2CC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1465242D-3F0A-4887-9959-6A477B852B0F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HYPERLINK(SUBSTITUTE(CELL("адрес",From5ToFLUL17),"'",""),"Назад")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Анкета5!C36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Анкета5!D36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424" priority="44" operator="notContains" text="*">
      <formula>ISERROR(SEARCH("*",M17))</formula>
    </cfRule>
    <cfRule type="containsText" dxfId="423" priority="45" operator="containsText" text="*">
      <formula>NOT(ISERROR(SEARCH("*",M17)))</formula>
    </cfRule>
  </conditionalFormatting>
  <conditionalFormatting sqref="M18 W18">
    <cfRule type="notContainsText" dxfId="422" priority="42" operator="notContains" text="*">
      <formula>ISERROR(SEARCH("*",M18))</formula>
    </cfRule>
  </conditionalFormatting>
  <conditionalFormatting sqref="M18 W18">
    <cfRule type="containsText" dxfId="421" priority="43" operator="containsText" text="*">
      <formula>NOT(ISERROR(SEARCH("*",M18)))</formula>
    </cfRule>
  </conditionalFormatting>
  <conditionalFormatting sqref="M15:X15">
    <cfRule type="notContainsText" dxfId="420" priority="40" operator="notContains" text="*">
      <formula>ISERROR(SEARCH("*",M15))</formula>
    </cfRule>
    <cfRule type="containsText" dxfId="419" priority="41" operator="containsText" text="*">
      <formula>NOT(ISERROR(SEARCH("*",M15)))</formula>
    </cfRule>
  </conditionalFormatting>
  <conditionalFormatting sqref="M20:X20">
    <cfRule type="notContainsText" dxfId="418" priority="38" operator="notContains" text="*">
      <formula>ISERROR(SEARCH("*",M20))</formula>
    </cfRule>
    <cfRule type="containsText" dxfId="417" priority="39" operator="containsText" text="*">
      <formula>NOT(ISERROR(SEARCH("*",M20)))</formula>
    </cfRule>
  </conditionalFormatting>
  <conditionalFormatting sqref="M21:X23">
    <cfRule type="notContainsText" dxfId="416" priority="34" operator="notContains" text="*">
      <formula>ISERROR(SEARCH("*",M21))</formula>
    </cfRule>
    <cfRule type="containsText" dxfId="415" priority="35" operator="containsText" text="*">
      <formula>NOT(ISERROR(SEARCH("*",M21)))</formula>
    </cfRule>
  </conditionalFormatting>
  <conditionalFormatting sqref="M24:X27">
    <cfRule type="notContainsText" dxfId="414" priority="32" operator="notContains" text="*">
      <formula>ISERROR(SEARCH("*",M24))</formula>
    </cfRule>
    <cfRule type="containsText" dxfId="413" priority="33" operator="containsText" text="*">
      <formula>NOT(ISERROR(SEARCH("*",M24)))</formula>
    </cfRule>
  </conditionalFormatting>
  <conditionalFormatting sqref="P36">
    <cfRule type="notContainsText" dxfId="412" priority="30" operator="notContains" text="*">
      <formula>ISERROR(SEARCH("*",P36))</formula>
    </cfRule>
    <cfRule type="containsText" dxfId="411" priority="31" operator="containsText" text="*">
      <formula>NOT(ISERROR(SEARCH("*",P36)))</formula>
    </cfRule>
  </conditionalFormatting>
  <conditionalFormatting sqref="V36">
    <cfRule type="notContainsText" dxfId="410" priority="28" operator="notContains" text="*">
      <formula>ISERROR(SEARCH("*",V36))</formula>
    </cfRule>
    <cfRule type="containsText" dxfId="409" priority="29" operator="containsText" text="*">
      <formula>NOT(ISERROR(SEARCH("*",V36)))</formula>
    </cfRule>
  </conditionalFormatting>
  <conditionalFormatting sqref="M28:X34">
    <cfRule type="notContainsText" dxfId="408" priority="26" operator="notContains" text="*">
      <formula>ISERROR(SEARCH("*",M28))</formula>
    </cfRule>
    <cfRule type="containsText" dxfId="407" priority="27" operator="containsText" text="*">
      <formula>NOT(ISERROR(SEARCH("*",M28)))</formula>
    </cfRule>
  </conditionalFormatting>
  <conditionalFormatting sqref="M35:X35">
    <cfRule type="notContainsText" dxfId="406" priority="24" operator="notContains" text="*">
      <formula>ISERROR(SEARCH("*",M35))</formula>
    </cfRule>
    <cfRule type="containsText" dxfId="405" priority="25" operator="containsText" text="*">
      <formula>NOT(ISERROR(SEARCH("*",M35)))</formula>
    </cfRule>
  </conditionalFormatting>
  <conditionalFormatting sqref="M37:X37">
    <cfRule type="notContainsText" dxfId="404" priority="22" operator="notContains" text="*">
      <formula>ISERROR(SEARCH("*",M37))</formula>
    </cfRule>
    <cfRule type="containsText" dxfId="403" priority="23" operator="containsText" text="*">
      <formula>NOT(ISERROR(SEARCH("*",M37)))</formula>
    </cfRule>
  </conditionalFormatting>
  <conditionalFormatting sqref="M38:X38">
    <cfRule type="notContainsText" dxfId="402" priority="20" operator="notContains" text="*">
      <formula>ISERROR(SEARCH("*",M38))</formula>
    </cfRule>
    <cfRule type="containsText" dxfId="401" priority="21" operator="containsText" text="*">
      <formula>NOT(ISERROR(SEARCH("*",M38)))</formula>
    </cfRule>
  </conditionalFormatting>
  <conditionalFormatting sqref="M39:X39">
    <cfRule type="notContainsText" dxfId="400" priority="18" operator="notContains" text="*">
      <formula>ISERROR(SEARCH("*",M39))</formula>
    </cfRule>
    <cfRule type="containsText" dxfId="399" priority="19" operator="containsText" text="*">
      <formula>NOT(ISERROR(SEARCH("*",M39)))</formula>
    </cfRule>
  </conditionalFormatting>
  <conditionalFormatting sqref="M40:X40">
    <cfRule type="notContainsText" dxfId="398" priority="16" operator="notContains" text="*">
      <formula>ISERROR(SEARCH("*",M40))</formula>
    </cfRule>
    <cfRule type="containsText" dxfId="397" priority="17" operator="containsText" text="*">
      <formula>NOT(ISERROR(SEARCH("*",M40)))</formula>
    </cfRule>
  </conditionalFormatting>
  <conditionalFormatting sqref="G50:G51 I50:I51">
    <cfRule type="notContainsText" dxfId="396" priority="14" operator="notContains" text="*">
      <formula>ISERROR(SEARCH("*",G50))</formula>
    </cfRule>
    <cfRule type="containsText" dxfId="395" priority="15" operator="containsText" text="*">
      <formula>NOT(ISERROR(SEARCH("*",G50)))</formula>
    </cfRule>
  </conditionalFormatting>
  <conditionalFormatting sqref="B50:B51">
    <cfRule type="notContainsText" dxfId="394" priority="12" operator="notContains" text="*">
      <formula>ISERROR(SEARCH("*",B50))</formula>
    </cfRule>
    <cfRule type="containsText" dxfId="393" priority="13" operator="containsText" text="*">
      <formula>NOT(ISERROR(SEARCH("*",B50)))</formula>
    </cfRule>
  </conditionalFormatting>
  <conditionalFormatting sqref="B57:B61">
    <cfRule type="notContainsText" dxfId="392" priority="10" operator="notContains" text="*">
      <formula>ISERROR(SEARCH("*",B57))</formula>
    </cfRule>
    <cfRule type="containsText" dxfId="391" priority="11" operator="containsText" text="*">
      <formula>NOT(ISERROR(SEARCH("*",B57)))</formula>
    </cfRule>
  </conditionalFormatting>
  <conditionalFormatting sqref="N57:N61">
    <cfRule type="notContainsText" dxfId="390" priority="8" operator="notContains" text="*">
      <formula>ISERROR(SEARCH("*",N57))</formula>
    </cfRule>
    <cfRule type="containsText" dxfId="389" priority="9" operator="containsText" text="*">
      <formula>NOT(ISERROR(SEARCH("*",N57)))</formula>
    </cfRule>
  </conditionalFormatting>
  <conditionalFormatting sqref="B75:B79">
    <cfRule type="notContainsText" dxfId="388" priority="6" operator="notContains" text="*">
      <formula>ISERROR(SEARCH("*",B75))</formula>
    </cfRule>
    <cfRule type="containsText" dxfId="387" priority="7" operator="containsText" text="*">
      <formula>NOT(ISERROR(SEARCH("*",B75)))</formula>
    </cfRule>
  </conditionalFormatting>
  <conditionalFormatting sqref="N75:N79">
    <cfRule type="notContainsText" dxfId="386" priority="4" operator="notContains" text="*">
      <formula>ISERROR(SEARCH("*",N75))</formula>
    </cfRule>
    <cfRule type="containsText" dxfId="385" priority="5" operator="containsText" text="*">
      <formula>NOT(ISERROR(SEARCH("*",N75)))</formula>
    </cfRule>
  </conditionalFormatting>
  <conditionalFormatting sqref="K16:L18">
    <cfRule type="expression" dxfId="384" priority="3">
      <formula>$M$15="ИП"</formula>
    </cfRule>
  </conditionalFormatting>
  <conditionalFormatting sqref="M16:X16">
    <cfRule type="notContainsText" dxfId="383" priority="1" operator="notContains" text="*">
      <formula>ISERROR(SEARCH("*",M16))</formula>
    </cfRule>
    <cfRule type="containsText" dxfId="38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13DA4315-A63D-4676-B50F-B41DEEBEE77A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E49BC4AF-8F46-4A5B-9B5B-B6D6021EAE0E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HYPERLINK(SUBSTITUTE(CELL("адрес",From5ToFLUL18),"'",""),"Назад")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Анкета5!C37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Анкета5!D37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379" priority="44" operator="notContains" text="*">
      <formula>ISERROR(SEARCH("*",M17))</formula>
    </cfRule>
    <cfRule type="containsText" dxfId="378" priority="45" operator="containsText" text="*">
      <formula>NOT(ISERROR(SEARCH("*",M17)))</formula>
    </cfRule>
  </conditionalFormatting>
  <conditionalFormatting sqref="M18 W18">
    <cfRule type="notContainsText" dxfId="377" priority="42" operator="notContains" text="*">
      <formula>ISERROR(SEARCH("*",M18))</formula>
    </cfRule>
  </conditionalFormatting>
  <conditionalFormatting sqref="M18 W18">
    <cfRule type="containsText" dxfId="376" priority="43" operator="containsText" text="*">
      <formula>NOT(ISERROR(SEARCH("*",M18)))</formula>
    </cfRule>
  </conditionalFormatting>
  <conditionalFormatting sqref="M15:X15">
    <cfRule type="notContainsText" dxfId="375" priority="40" operator="notContains" text="*">
      <formula>ISERROR(SEARCH("*",M15))</formula>
    </cfRule>
    <cfRule type="containsText" dxfId="374" priority="41" operator="containsText" text="*">
      <formula>NOT(ISERROR(SEARCH("*",M15)))</formula>
    </cfRule>
  </conditionalFormatting>
  <conditionalFormatting sqref="M20:X20">
    <cfRule type="notContainsText" dxfId="373" priority="38" operator="notContains" text="*">
      <formula>ISERROR(SEARCH("*",M20))</formula>
    </cfRule>
    <cfRule type="containsText" dxfId="372" priority="39" operator="containsText" text="*">
      <formula>NOT(ISERROR(SEARCH("*",M20)))</formula>
    </cfRule>
  </conditionalFormatting>
  <conditionalFormatting sqref="M21:X23">
    <cfRule type="notContainsText" dxfId="371" priority="34" operator="notContains" text="*">
      <formula>ISERROR(SEARCH("*",M21))</formula>
    </cfRule>
    <cfRule type="containsText" dxfId="370" priority="35" operator="containsText" text="*">
      <formula>NOT(ISERROR(SEARCH("*",M21)))</formula>
    </cfRule>
  </conditionalFormatting>
  <conditionalFormatting sqref="M24:X27">
    <cfRule type="notContainsText" dxfId="369" priority="32" operator="notContains" text="*">
      <formula>ISERROR(SEARCH("*",M24))</formula>
    </cfRule>
    <cfRule type="containsText" dxfId="368" priority="33" operator="containsText" text="*">
      <formula>NOT(ISERROR(SEARCH("*",M24)))</formula>
    </cfRule>
  </conditionalFormatting>
  <conditionalFormatting sqref="P36">
    <cfRule type="notContainsText" dxfId="367" priority="30" operator="notContains" text="*">
      <formula>ISERROR(SEARCH("*",P36))</formula>
    </cfRule>
    <cfRule type="containsText" dxfId="366" priority="31" operator="containsText" text="*">
      <formula>NOT(ISERROR(SEARCH("*",P36)))</formula>
    </cfRule>
  </conditionalFormatting>
  <conditionalFormatting sqref="V36">
    <cfRule type="notContainsText" dxfId="365" priority="28" operator="notContains" text="*">
      <formula>ISERROR(SEARCH("*",V36))</formula>
    </cfRule>
    <cfRule type="containsText" dxfId="364" priority="29" operator="containsText" text="*">
      <formula>NOT(ISERROR(SEARCH("*",V36)))</formula>
    </cfRule>
  </conditionalFormatting>
  <conditionalFormatting sqref="M28:X34">
    <cfRule type="notContainsText" dxfId="363" priority="26" operator="notContains" text="*">
      <formula>ISERROR(SEARCH("*",M28))</formula>
    </cfRule>
    <cfRule type="containsText" dxfId="362" priority="27" operator="containsText" text="*">
      <formula>NOT(ISERROR(SEARCH("*",M28)))</formula>
    </cfRule>
  </conditionalFormatting>
  <conditionalFormatting sqref="M35:X35">
    <cfRule type="notContainsText" dxfId="361" priority="24" operator="notContains" text="*">
      <formula>ISERROR(SEARCH("*",M35))</formula>
    </cfRule>
    <cfRule type="containsText" dxfId="360" priority="25" operator="containsText" text="*">
      <formula>NOT(ISERROR(SEARCH("*",M35)))</formula>
    </cfRule>
  </conditionalFormatting>
  <conditionalFormatting sqref="M37:X37">
    <cfRule type="notContainsText" dxfId="359" priority="22" operator="notContains" text="*">
      <formula>ISERROR(SEARCH("*",M37))</formula>
    </cfRule>
    <cfRule type="containsText" dxfId="358" priority="23" operator="containsText" text="*">
      <formula>NOT(ISERROR(SEARCH("*",M37)))</formula>
    </cfRule>
  </conditionalFormatting>
  <conditionalFormatting sqref="M38:X38">
    <cfRule type="notContainsText" dxfId="357" priority="20" operator="notContains" text="*">
      <formula>ISERROR(SEARCH("*",M38))</formula>
    </cfRule>
    <cfRule type="containsText" dxfId="356" priority="21" operator="containsText" text="*">
      <formula>NOT(ISERROR(SEARCH("*",M38)))</formula>
    </cfRule>
  </conditionalFormatting>
  <conditionalFormatting sqref="M39:X39">
    <cfRule type="notContainsText" dxfId="355" priority="18" operator="notContains" text="*">
      <formula>ISERROR(SEARCH("*",M39))</formula>
    </cfRule>
    <cfRule type="containsText" dxfId="354" priority="19" operator="containsText" text="*">
      <formula>NOT(ISERROR(SEARCH("*",M39)))</formula>
    </cfRule>
  </conditionalFormatting>
  <conditionalFormatting sqref="M40:X40">
    <cfRule type="notContainsText" dxfId="353" priority="16" operator="notContains" text="*">
      <formula>ISERROR(SEARCH("*",M40))</formula>
    </cfRule>
    <cfRule type="containsText" dxfId="352" priority="17" operator="containsText" text="*">
      <formula>NOT(ISERROR(SEARCH("*",M40)))</formula>
    </cfRule>
  </conditionalFormatting>
  <conditionalFormatting sqref="G50:G51 I50:I51">
    <cfRule type="notContainsText" dxfId="351" priority="14" operator="notContains" text="*">
      <formula>ISERROR(SEARCH("*",G50))</formula>
    </cfRule>
    <cfRule type="containsText" dxfId="350" priority="15" operator="containsText" text="*">
      <formula>NOT(ISERROR(SEARCH("*",G50)))</formula>
    </cfRule>
  </conditionalFormatting>
  <conditionalFormatting sqref="B50:B51">
    <cfRule type="notContainsText" dxfId="349" priority="12" operator="notContains" text="*">
      <formula>ISERROR(SEARCH("*",B50))</formula>
    </cfRule>
    <cfRule type="containsText" dxfId="348" priority="13" operator="containsText" text="*">
      <formula>NOT(ISERROR(SEARCH("*",B50)))</formula>
    </cfRule>
  </conditionalFormatting>
  <conditionalFormatting sqref="B57:B61">
    <cfRule type="notContainsText" dxfId="347" priority="10" operator="notContains" text="*">
      <formula>ISERROR(SEARCH("*",B57))</formula>
    </cfRule>
    <cfRule type="containsText" dxfId="346" priority="11" operator="containsText" text="*">
      <formula>NOT(ISERROR(SEARCH("*",B57)))</formula>
    </cfRule>
  </conditionalFormatting>
  <conditionalFormatting sqref="N57:N61">
    <cfRule type="notContainsText" dxfId="345" priority="8" operator="notContains" text="*">
      <formula>ISERROR(SEARCH("*",N57))</formula>
    </cfRule>
    <cfRule type="containsText" dxfId="344" priority="9" operator="containsText" text="*">
      <formula>NOT(ISERROR(SEARCH("*",N57)))</formula>
    </cfRule>
  </conditionalFormatting>
  <conditionalFormatting sqref="B75:B79">
    <cfRule type="notContainsText" dxfId="343" priority="6" operator="notContains" text="*">
      <formula>ISERROR(SEARCH("*",B75))</formula>
    </cfRule>
    <cfRule type="containsText" dxfId="342" priority="7" operator="containsText" text="*">
      <formula>NOT(ISERROR(SEARCH("*",B75)))</formula>
    </cfRule>
  </conditionalFormatting>
  <conditionalFormatting sqref="N75:N79">
    <cfRule type="notContainsText" dxfId="341" priority="4" operator="notContains" text="*">
      <formula>ISERROR(SEARCH("*",N75))</formula>
    </cfRule>
    <cfRule type="containsText" dxfId="340" priority="5" operator="containsText" text="*">
      <formula>NOT(ISERROR(SEARCH("*",N75)))</formula>
    </cfRule>
  </conditionalFormatting>
  <conditionalFormatting sqref="K16:L18">
    <cfRule type="expression" dxfId="339" priority="3">
      <formula>$M$15="ИП"</formula>
    </cfRule>
  </conditionalFormatting>
  <conditionalFormatting sqref="M16:X16">
    <cfRule type="notContainsText" dxfId="338" priority="1" operator="notContains" text="*">
      <formula>ISERROR(SEARCH("*",M16))</formula>
    </cfRule>
    <cfRule type="containsText" dxfId="33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44D1C52A-E05C-4D3C-8DCC-CD04F1FF2412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A6D38B29-27A6-4413-B09E-F2F6E6CFBD45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HYPERLINK(SUBSTITUTE(CELL("адрес",From5ToFLUL19),"'",""),"Назад")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Анкета5!C38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Анкета5!D38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334" priority="44" operator="notContains" text="*">
      <formula>ISERROR(SEARCH("*",M17))</formula>
    </cfRule>
    <cfRule type="containsText" dxfId="333" priority="45" operator="containsText" text="*">
      <formula>NOT(ISERROR(SEARCH("*",M17)))</formula>
    </cfRule>
  </conditionalFormatting>
  <conditionalFormatting sqref="M18 W18">
    <cfRule type="notContainsText" dxfId="332" priority="42" operator="notContains" text="*">
      <formula>ISERROR(SEARCH("*",M18))</formula>
    </cfRule>
  </conditionalFormatting>
  <conditionalFormatting sqref="M18 W18">
    <cfRule type="containsText" dxfId="331" priority="43" operator="containsText" text="*">
      <formula>NOT(ISERROR(SEARCH("*",M18)))</formula>
    </cfRule>
  </conditionalFormatting>
  <conditionalFormatting sqref="M15:X15">
    <cfRule type="notContainsText" dxfId="330" priority="40" operator="notContains" text="*">
      <formula>ISERROR(SEARCH("*",M15))</formula>
    </cfRule>
    <cfRule type="containsText" dxfId="329" priority="41" operator="containsText" text="*">
      <formula>NOT(ISERROR(SEARCH("*",M15)))</formula>
    </cfRule>
  </conditionalFormatting>
  <conditionalFormatting sqref="M20:X20">
    <cfRule type="notContainsText" dxfId="328" priority="38" operator="notContains" text="*">
      <formula>ISERROR(SEARCH("*",M20))</formula>
    </cfRule>
    <cfRule type="containsText" dxfId="327" priority="39" operator="containsText" text="*">
      <formula>NOT(ISERROR(SEARCH("*",M20)))</formula>
    </cfRule>
  </conditionalFormatting>
  <conditionalFormatting sqref="M21:X23">
    <cfRule type="notContainsText" dxfId="326" priority="34" operator="notContains" text="*">
      <formula>ISERROR(SEARCH("*",M21))</formula>
    </cfRule>
    <cfRule type="containsText" dxfId="325" priority="35" operator="containsText" text="*">
      <formula>NOT(ISERROR(SEARCH("*",M21)))</formula>
    </cfRule>
  </conditionalFormatting>
  <conditionalFormatting sqref="M24:X27">
    <cfRule type="notContainsText" dxfId="324" priority="32" operator="notContains" text="*">
      <formula>ISERROR(SEARCH("*",M24))</formula>
    </cfRule>
    <cfRule type="containsText" dxfId="323" priority="33" operator="containsText" text="*">
      <formula>NOT(ISERROR(SEARCH("*",M24)))</formula>
    </cfRule>
  </conditionalFormatting>
  <conditionalFormatting sqref="P36">
    <cfRule type="notContainsText" dxfId="322" priority="30" operator="notContains" text="*">
      <formula>ISERROR(SEARCH("*",P36))</formula>
    </cfRule>
    <cfRule type="containsText" dxfId="321" priority="31" operator="containsText" text="*">
      <formula>NOT(ISERROR(SEARCH("*",P36)))</formula>
    </cfRule>
  </conditionalFormatting>
  <conditionalFormatting sqref="V36">
    <cfRule type="notContainsText" dxfId="320" priority="28" operator="notContains" text="*">
      <formula>ISERROR(SEARCH("*",V36))</formula>
    </cfRule>
    <cfRule type="containsText" dxfId="319" priority="29" operator="containsText" text="*">
      <formula>NOT(ISERROR(SEARCH("*",V36)))</formula>
    </cfRule>
  </conditionalFormatting>
  <conditionalFormatting sqref="M28:X34">
    <cfRule type="notContainsText" dxfId="318" priority="26" operator="notContains" text="*">
      <formula>ISERROR(SEARCH("*",M28))</formula>
    </cfRule>
    <cfRule type="containsText" dxfId="317" priority="27" operator="containsText" text="*">
      <formula>NOT(ISERROR(SEARCH("*",M28)))</formula>
    </cfRule>
  </conditionalFormatting>
  <conditionalFormatting sqref="M35:X35">
    <cfRule type="notContainsText" dxfId="316" priority="24" operator="notContains" text="*">
      <formula>ISERROR(SEARCH("*",M35))</formula>
    </cfRule>
    <cfRule type="containsText" dxfId="315" priority="25" operator="containsText" text="*">
      <formula>NOT(ISERROR(SEARCH("*",M35)))</formula>
    </cfRule>
  </conditionalFormatting>
  <conditionalFormatting sqref="M37:X37">
    <cfRule type="notContainsText" dxfId="314" priority="22" operator="notContains" text="*">
      <formula>ISERROR(SEARCH("*",M37))</formula>
    </cfRule>
    <cfRule type="containsText" dxfId="313" priority="23" operator="containsText" text="*">
      <formula>NOT(ISERROR(SEARCH("*",M37)))</formula>
    </cfRule>
  </conditionalFormatting>
  <conditionalFormatting sqref="M38:X38">
    <cfRule type="notContainsText" dxfId="312" priority="20" operator="notContains" text="*">
      <formula>ISERROR(SEARCH("*",M38))</formula>
    </cfRule>
    <cfRule type="containsText" dxfId="311" priority="21" operator="containsText" text="*">
      <formula>NOT(ISERROR(SEARCH("*",M38)))</formula>
    </cfRule>
  </conditionalFormatting>
  <conditionalFormatting sqref="M39:X39">
    <cfRule type="notContainsText" dxfId="310" priority="18" operator="notContains" text="*">
      <formula>ISERROR(SEARCH("*",M39))</formula>
    </cfRule>
    <cfRule type="containsText" dxfId="309" priority="19" operator="containsText" text="*">
      <formula>NOT(ISERROR(SEARCH("*",M39)))</formula>
    </cfRule>
  </conditionalFormatting>
  <conditionalFormatting sqref="M40:X40">
    <cfRule type="notContainsText" dxfId="308" priority="16" operator="notContains" text="*">
      <formula>ISERROR(SEARCH("*",M40))</formula>
    </cfRule>
    <cfRule type="containsText" dxfId="307" priority="17" operator="containsText" text="*">
      <formula>NOT(ISERROR(SEARCH("*",M40)))</formula>
    </cfRule>
  </conditionalFormatting>
  <conditionalFormatting sqref="G50:G51 I50:I51">
    <cfRule type="notContainsText" dxfId="306" priority="14" operator="notContains" text="*">
      <formula>ISERROR(SEARCH("*",G50))</formula>
    </cfRule>
    <cfRule type="containsText" dxfId="305" priority="15" operator="containsText" text="*">
      <formula>NOT(ISERROR(SEARCH("*",G50)))</formula>
    </cfRule>
  </conditionalFormatting>
  <conditionalFormatting sqref="B50:B51">
    <cfRule type="notContainsText" dxfId="304" priority="12" operator="notContains" text="*">
      <formula>ISERROR(SEARCH("*",B50))</formula>
    </cfRule>
    <cfRule type="containsText" dxfId="303" priority="13" operator="containsText" text="*">
      <formula>NOT(ISERROR(SEARCH("*",B50)))</formula>
    </cfRule>
  </conditionalFormatting>
  <conditionalFormatting sqref="B57:B61">
    <cfRule type="notContainsText" dxfId="302" priority="10" operator="notContains" text="*">
      <formula>ISERROR(SEARCH("*",B57))</formula>
    </cfRule>
    <cfRule type="containsText" dxfId="301" priority="11" operator="containsText" text="*">
      <formula>NOT(ISERROR(SEARCH("*",B57)))</formula>
    </cfRule>
  </conditionalFormatting>
  <conditionalFormatting sqref="N57:N61">
    <cfRule type="notContainsText" dxfId="300" priority="8" operator="notContains" text="*">
      <formula>ISERROR(SEARCH("*",N57))</formula>
    </cfRule>
    <cfRule type="containsText" dxfId="299" priority="9" operator="containsText" text="*">
      <formula>NOT(ISERROR(SEARCH("*",N57)))</formula>
    </cfRule>
  </conditionalFormatting>
  <conditionalFormatting sqref="B75:B79">
    <cfRule type="notContainsText" dxfId="298" priority="6" operator="notContains" text="*">
      <formula>ISERROR(SEARCH("*",B75))</formula>
    </cfRule>
    <cfRule type="containsText" dxfId="297" priority="7" operator="containsText" text="*">
      <formula>NOT(ISERROR(SEARCH("*",B75)))</formula>
    </cfRule>
  </conditionalFormatting>
  <conditionalFormatting sqref="N75:N79">
    <cfRule type="notContainsText" dxfId="296" priority="4" operator="notContains" text="*">
      <formula>ISERROR(SEARCH("*",N75))</formula>
    </cfRule>
    <cfRule type="containsText" dxfId="295" priority="5" operator="containsText" text="*">
      <formula>NOT(ISERROR(SEARCH("*",N75)))</formula>
    </cfRule>
  </conditionalFormatting>
  <conditionalFormatting sqref="K16:L18">
    <cfRule type="expression" dxfId="294" priority="3">
      <formula>$M$15="ИП"</formula>
    </cfRule>
  </conditionalFormatting>
  <conditionalFormatting sqref="M16:X16">
    <cfRule type="notContainsText" dxfId="293" priority="1" operator="notContains" text="*">
      <formula>ISERROR(SEARCH("*",M16))</formula>
    </cfRule>
    <cfRule type="containsText" dxfId="29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4D3BA651-0393-4194-99D4-73C2ED0EE7ED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31EFC3FD-F84A-471C-8041-ACD07D0A5632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HYPERLINK(SUBSTITUTE(CELL("адрес",From5ToFLUL20),"'",""),"Назад")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Анкета5!C39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/>
      <c r="L16" s="1011"/>
      <c r="M16" s="1007">
        <f>Анкета5!D39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289" priority="44" operator="notContains" text="*">
      <formula>ISERROR(SEARCH("*",M17))</formula>
    </cfRule>
    <cfRule type="containsText" dxfId="288" priority="45" operator="containsText" text="*">
      <formula>NOT(ISERROR(SEARCH("*",M17)))</formula>
    </cfRule>
  </conditionalFormatting>
  <conditionalFormatting sqref="M18 W18">
    <cfRule type="notContainsText" dxfId="287" priority="42" operator="notContains" text="*">
      <formula>ISERROR(SEARCH("*",M18))</formula>
    </cfRule>
  </conditionalFormatting>
  <conditionalFormatting sqref="M18 W18">
    <cfRule type="containsText" dxfId="286" priority="43" operator="containsText" text="*">
      <formula>NOT(ISERROR(SEARCH("*",M18)))</formula>
    </cfRule>
  </conditionalFormatting>
  <conditionalFormatting sqref="M15:X15">
    <cfRule type="notContainsText" dxfId="285" priority="40" operator="notContains" text="*">
      <formula>ISERROR(SEARCH("*",M15))</formula>
    </cfRule>
    <cfRule type="containsText" dxfId="284" priority="41" operator="containsText" text="*">
      <formula>NOT(ISERROR(SEARCH("*",M15)))</formula>
    </cfRule>
  </conditionalFormatting>
  <conditionalFormatting sqref="M20:X20">
    <cfRule type="notContainsText" dxfId="283" priority="38" operator="notContains" text="*">
      <formula>ISERROR(SEARCH("*",M20))</formula>
    </cfRule>
    <cfRule type="containsText" dxfId="282" priority="39" operator="containsText" text="*">
      <formula>NOT(ISERROR(SEARCH("*",M20)))</formula>
    </cfRule>
  </conditionalFormatting>
  <conditionalFormatting sqref="M21:X23">
    <cfRule type="notContainsText" dxfId="281" priority="34" operator="notContains" text="*">
      <formula>ISERROR(SEARCH("*",M21))</formula>
    </cfRule>
    <cfRule type="containsText" dxfId="280" priority="35" operator="containsText" text="*">
      <formula>NOT(ISERROR(SEARCH("*",M21)))</formula>
    </cfRule>
  </conditionalFormatting>
  <conditionalFormatting sqref="M24:X27">
    <cfRule type="notContainsText" dxfId="279" priority="32" operator="notContains" text="*">
      <formula>ISERROR(SEARCH("*",M24))</formula>
    </cfRule>
    <cfRule type="containsText" dxfId="278" priority="33" operator="containsText" text="*">
      <formula>NOT(ISERROR(SEARCH("*",M24)))</formula>
    </cfRule>
  </conditionalFormatting>
  <conditionalFormatting sqref="P36">
    <cfRule type="notContainsText" dxfId="277" priority="30" operator="notContains" text="*">
      <formula>ISERROR(SEARCH("*",P36))</formula>
    </cfRule>
    <cfRule type="containsText" dxfId="276" priority="31" operator="containsText" text="*">
      <formula>NOT(ISERROR(SEARCH("*",P36)))</formula>
    </cfRule>
  </conditionalFormatting>
  <conditionalFormatting sqref="V36">
    <cfRule type="notContainsText" dxfId="275" priority="28" operator="notContains" text="*">
      <formula>ISERROR(SEARCH("*",V36))</formula>
    </cfRule>
    <cfRule type="containsText" dxfId="274" priority="29" operator="containsText" text="*">
      <formula>NOT(ISERROR(SEARCH("*",V36)))</formula>
    </cfRule>
  </conditionalFormatting>
  <conditionalFormatting sqref="M28:X34">
    <cfRule type="notContainsText" dxfId="273" priority="26" operator="notContains" text="*">
      <formula>ISERROR(SEARCH("*",M28))</formula>
    </cfRule>
    <cfRule type="containsText" dxfId="272" priority="27" operator="containsText" text="*">
      <formula>NOT(ISERROR(SEARCH("*",M28)))</formula>
    </cfRule>
  </conditionalFormatting>
  <conditionalFormatting sqref="M35:X35">
    <cfRule type="notContainsText" dxfId="271" priority="24" operator="notContains" text="*">
      <formula>ISERROR(SEARCH("*",M35))</formula>
    </cfRule>
    <cfRule type="containsText" dxfId="270" priority="25" operator="containsText" text="*">
      <formula>NOT(ISERROR(SEARCH("*",M35)))</formula>
    </cfRule>
  </conditionalFormatting>
  <conditionalFormatting sqref="M37:X37">
    <cfRule type="notContainsText" dxfId="269" priority="22" operator="notContains" text="*">
      <formula>ISERROR(SEARCH("*",M37))</formula>
    </cfRule>
    <cfRule type="containsText" dxfId="268" priority="23" operator="containsText" text="*">
      <formula>NOT(ISERROR(SEARCH("*",M37)))</formula>
    </cfRule>
  </conditionalFormatting>
  <conditionalFormatting sqref="M38:X38">
    <cfRule type="notContainsText" dxfId="267" priority="20" operator="notContains" text="*">
      <formula>ISERROR(SEARCH("*",M38))</formula>
    </cfRule>
    <cfRule type="containsText" dxfId="266" priority="21" operator="containsText" text="*">
      <formula>NOT(ISERROR(SEARCH("*",M38)))</formula>
    </cfRule>
  </conditionalFormatting>
  <conditionalFormatting sqref="M39:X39">
    <cfRule type="notContainsText" dxfId="265" priority="18" operator="notContains" text="*">
      <formula>ISERROR(SEARCH("*",M39))</formula>
    </cfRule>
    <cfRule type="containsText" dxfId="264" priority="19" operator="containsText" text="*">
      <formula>NOT(ISERROR(SEARCH("*",M39)))</formula>
    </cfRule>
  </conditionalFormatting>
  <conditionalFormatting sqref="M40:X40">
    <cfRule type="notContainsText" dxfId="263" priority="16" operator="notContains" text="*">
      <formula>ISERROR(SEARCH("*",M40))</formula>
    </cfRule>
    <cfRule type="containsText" dxfId="262" priority="17" operator="containsText" text="*">
      <formula>NOT(ISERROR(SEARCH("*",M40)))</formula>
    </cfRule>
  </conditionalFormatting>
  <conditionalFormatting sqref="G50:G51 I50:I51">
    <cfRule type="notContainsText" dxfId="261" priority="14" operator="notContains" text="*">
      <formula>ISERROR(SEARCH("*",G50))</formula>
    </cfRule>
    <cfRule type="containsText" dxfId="260" priority="15" operator="containsText" text="*">
      <formula>NOT(ISERROR(SEARCH("*",G50)))</formula>
    </cfRule>
  </conditionalFormatting>
  <conditionalFormatting sqref="B50:B51">
    <cfRule type="notContainsText" dxfId="259" priority="12" operator="notContains" text="*">
      <formula>ISERROR(SEARCH("*",B50))</formula>
    </cfRule>
    <cfRule type="containsText" dxfId="258" priority="13" operator="containsText" text="*">
      <formula>NOT(ISERROR(SEARCH("*",B50)))</formula>
    </cfRule>
  </conditionalFormatting>
  <conditionalFormatting sqref="B57:B61">
    <cfRule type="notContainsText" dxfId="257" priority="10" operator="notContains" text="*">
      <formula>ISERROR(SEARCH("*",B57))</formula>
    </cfRule>
    <cfRule type="containsText" dxfId="256" priority="11" operator="containsText" text="*">
      <formula>NOT(ISERROR(SEARCH("*",B57)))</formula>
    </cfRule>
  </conditionalFormatting>
  <conditionalFormatting sqref="N57:N61">
    <cfRule type="notContainsText" dxfId="255" priority="8" operator="notContains" text="*">
      <formula>ISERROR(SEARCH("*",N57))</formula>
    </cfRule>
    <cfRule type="containsText" dxfId="254" priority="9" operator="containsText" text="*">
      <formula>NOT(ISERROR(SEARCH("*",N57)))</formula>
    </cfRule>
  </conditionalFormatting>
  <conditionalFormatting sqref="B75:B79">
    <cfRule type="notContainsText" dxfId="253" priority="6" operator="notContains" text="*">
      <formula>ISERROR(SEARCH("*",B75))</formula>
    </cfRule>
    <cfRule type="containsText" dxfId="252" priority="7" operator="containsText" text="*">
      <formula>NOT(ISERROR(SEARCH("*",B75)))</formula>
    </cfRule>
  </conditionalFormatting>
  <conditionalFormatting sqref="N75:N79">
    <cfRule type="notContainsText" dxfId="251" priority="4" operator="notContains" text="*">
      <formula>ISERROR(SEARCH("*",N75))</formula>
    </cfRule>
    <cfRule type="containsText" dxfId="250" priority="5" operator="containsText" text="*">
      <formula>NOT(ISERROR(SEARCH("*",N75)))</formula>
    </cfRule>
  </conditionalFormatting>
  <conditionalFormatting sqref="K16:L18">
    <cfRule type="expression" dxfId="249" priority="3">
      <formula>$M$15="ИП"</formula>
    </cfRule>
  </conditionalFormatting>
  <conditionalFormatting sqref="M16:X16">
    <cfRule type="notContainsText" dxfId="248" priority="1" operator="notContains" text="*">
      <formula>ISERROR(SEARCH("*",M16))</formula>
    </cfRule>
    <cfRule type="containsText" dxfId="247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EC60013A-50A5-4CEA-84F6-EF50A5252057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F108A095-577A-418A-BCB8-7A937AAA85F6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HYPERLINK(SUBSTITUTE(CELL("адрес",From5To3ULFL1),"'",""),"Назад")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Анкета5!C46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 t="s">
        <v>732</v>
      </c>
      <c r="L16" s="1011"/>
      <c r="M16" s="1007">
        <f>Анкета5!D46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14:N115"/>
    <mergeCell ref="Q112:S112"/>
    <mergeCell ref="T112:V112"/>
    <mergeCell ref="W112:Y112"/>
    <mergeCell ref="Z112:AA112"/>
    <mergeCell ref="B97:N97"/>
    <mergeCell ref="O97:S97"/>
    <mergeCell ref="T97:V97"/>
    <mergeCell ref="W97:Y97"/>
    <mergeCell ref="B99:X100"/>
    <mergeCell ref="B102:N113"/>
    <mergeCell ref="O112:P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O113:P114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AE39:AL39"/>
    <mergeCell ref="M40:X40"/>
    <mergeCell ref="B42:Y43"/>
    <mergeCell ref="M31:X31"/>
    <mergeCell ref="M32:X32"/>
    <mergeCell ref="M33:X33"/>
    <mergeCell ref="M34:X34"/>
    <mergeCell ref="M35:X35"/>
    <mergeCell ref="M36:O36"/>
    <mergeCell ref="P36:R36"/>
    <mergeCell ref="S36:U36"/>
    <mergeCell ref="V36:X36"/>
    <mergeCell ref="M26:X26"/>
    <mergeCell ref="M27:X27"/>
    <mergeCell ref="M28:X28"/>
    <mergeCell ref="M29:X29"/>
    <mergeCell ref="M30:X30"/>
    <mergeCell ref="M19:X19"/>
    <mergeCell ref="M20:X20"/>
    <mergeCell ref="M21:X21"/>
    <mergeCell ref="M22:X22"/>
    <mergeCell ref="M23:X23"/>
    <mergeCell ref="M24:X24"/>
    <mergeCell ref="K17:L17"/>
    <mergeCell ref="M17:X17"/>
    <mergeCell ref="K18:L18"/>
    <mergeCell ref="M18:T18"/>
    <mergeCell ref="W18:X18"/>
    <mergeCell ref="M9:X9"/>
    <mergeCell ref="M10:X10"/>
    <mergeCell ref="M11:X11"/>
    <mergeCell ref="M25:X25"/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244" priority="44" operator="notContains" text="*">
      <formula>ISERROR(SEARCH("*",M17))</formula>
    </cfRule>
    <cfRule type="containsText" dxfId="243" priority="45" operator="containsText" text="*">
      <formula>NOT(ISERROR(SEARCH("*",M17)))</formula>
    </cfRule>
  </conditionalFormatting>
  <conditionalFormatting sqref="M18 W18">
    <cfRule type="notContainsText" dxfId="242" priority="42" operator="notContains" text="*">
      <formula>ISERROR(SEARCH("*",M18))</formula>
    </cfRule>
  </conditionalFormatting>
  <conditionalFormatting sqref="M18 W18">
    <cfRule type="containsText" dxfId="241" priority="43" operator="containsText" text="*">
      <formula>NOT(ISERROR(SEARCH("*",M18)))</formula>
    </cfRule>
  </conditionalFormatting>
  <conditionalFormatting sqref="M15:X15">
    <cfRule type="notContainsText" dxfId="240" priority="40" operator="notContains" text="*">
      <formula>ISERROR(SEARCH("*",M15))</formula>
    </cfRule>
    <cfRule type="containsText" dxfId="239" priority="41" operator="containsText" text="*">
      <formula>NOT(ISERROR(SEARCH("*",M15)))</formula>
    </cfRule>
  </conditionalFormatting>
  <conditionalFormatting sqref="M20:X20">
    <cfRule type="notContainsText" dxfId="238" priority="38" operator="notContains" text="*">
      <formula>ISERROR(SEARCH("*",M20))</formula>
    </cfRule>
    <cfRule type="containsText" dxfId="237" priority="39" operator="containsText" text="*">
      <formula>NOT(ISERROR(SEARCH("*",M20)))</formula>
    </cfRule>
  </conditionalFormatting>
  <conditionalFormatting sqref="M21:X23">
    <cfRule type="notContainsText" dxfId="236" priority="34" operator="notContains" text="*">
      <formula>ISERROR(SEARCH("*",M21))</formula>
    </cfRule>
    <cfRule type="containsText" dxfId="235" priority="35" operator="containsText" text="*">
      <formula>NOT(ISERROR(SEARCH("*",M21)))</formula>
    </cfRule>
  </conditionalFormatting>
  <conditionalFormatting sqref="M24:X27">
    <cfRule type="notContainsText" dxfId="234" priority="32" operator="notContains" text="*">
      <formula>ISERROR(SEARCH("*",M24))</formula>
    </cfRule>
    <cfRule type="containsText" dxfId="233" priority="33" operator="containsText" text="*">
      <formula>NOT(ISERROR(SEARCH("*",M24)))</formula>
    </cfRule>
  </conditionalFormatting>
  <conditionalFormatting sqref="P36">
    <cfRule type="notContainsText" dxfId="232" priority="30" operator="notContains" text="*">
      <formula>ISERROR(SEARCH("*",P36))</formula>
    </cfRule>
    <cfRule type="containsText" dxfId="231" priority="31" operator="containsText" text="*">
      <formula>NOT(ISERROR(SEARCH("*",P36)))</formula>
    </cfRule>
  </conditionalFormatting>
  <conditionalFormatting sqref="V36">
    <cfRule type="notContainsText" dxfId="230" priority="28" operator="notContains" text="*">
      <formula>ISERROR(SEARCH("*",V36))</formula>
    </cfRule>
    <cfRule type="containsText" dxfId="229" priority="29" operator="containsText" text="*">
      <formula>NOT(ISERROR(SEARCH("*",V36)))</formula>
    </cfRule>
  </conditionalFormatting>
  <conditionalFormatting sqref="M28:X34">
    <cfRule type="notContainsText" dxfId="228" priority="26" operator="notContains" text="*">
      <formula>ISERROR(SEARCH("*",M28))</formula>
    </cfRule>
    <cfRule type="containsText" dxfId="227" priority="27" operator="containsText" text="*">
      <formula>NOT(ISERROR(SEARCH("*",M28)))</formula>
    </cfRule>
  </conditionalFormatting>
  <conditionalFormatting sqref="M35:X35">
    <cfRule type="notContainsText" dxfId="226" priority="24" operator="notContains" text="*">
      <formula>ISERROR(SEARCH("*",M35))</formula>
    </cfRule>
    <cfRule type="containsText" dxfId="225" priority="25" operator="containsText" text="*">
      <formula>NOT(ISERROR(SEARCH("*",M35)))</formula>
    </cfRule>
  </conditionalFormatting>
  <conditionalFormatting sqref="M37:X37">
    <cfRule type="notContainsText" dxfId="224" priority="22" operator="notContains" text="*">
      <formula>ISERROR(SEARCH("*",M37))</formula>
    </cfRule>
    <cfRule type="containsText" dxfId="223" priority="23" operator="containsText" text="*">
      <formula>NOT(ISERROR(SEARCH("*",M37)))</formula>
    </cfRule>
  </conditionalFormatting>
  <conditionalFormatting sqref="M38:X38">
    <cfRule type="notContainsText" dxfId="222" priority="20" operator="notContains" text="*">
      <formula>ISERROR(SEARCH("*",M38))</formula>
    </cfRule>
    <cfRule type="containsText" dxfId="221" priority="21" operator="containsText" text="*">
      <formula>NOT(ISERROR(SEARCH("*",M38)))</formula>
    </cfRule>
  </conditionalFormatting>
  <conditionalFormatting sqref="M39:X39">
    <cfRule type="notContainsText" dxfId="220" priority="18" operator="notContains" text="*">
      <formula>ISERROR(SEARCH("*",M39))</formula>
    </cfRule>
    <cfRule type="containsText" dxfId="219" priority="19" operator="containsText" text="*">
      <formula>NOT(ISERROR(SEARCH("*",M39)))</formula>
    </cfRule>
  </conditionalFormatting>
  <conditionalFormatting sqref="M40:X40">
    <cfRule type="notContainsText" dxfId="218" priority="16" operator="notContains" text="*">
      <formula>ISERROR(SEARCH("*",M40))</formula>
    </cfRule>
    <cfRule type="containsText" dxfId="217" priority="17" operator="containsText" text="*">
      <formula>NOT(ISERROR(SEARCH("*",M40)))</formula>
    </cfRule>
  </conditionalFormatting>
  <conditionalFormatting sqref="G50:G51 I50:I51">
    <cfRule type="notContainsText" dxfId="216" priority="14" operator="notContains" text="*">
      <formula>ISERROR(SEARCH("*",G50))</formula>
    </cfRule>
    <cfRule type="containsText" dxfId="215" priority="15" operator="containsText" text="*">
      <formula>NOT(ISERROR(SEARCH("*",G50)))</formula>
    </cfRule>
  </conditionalFormatting>
  <conditionalFormatting sqref="B50:B51">
    <cfRule type="notContainsText" dxfId="214" priority="12" operator="notContains" text="*">
      <formula>ISERROR(SEARCH("*",B50))</formula>
    </cfRule>
    <cfRule type="containsText" dxfId="213" priority="13" operator="containsText" text="*">
      <formula>NOT(ISERROR(SEARCH("*",B50)))</formula>
    </cfRule>
  </conditionalFormatting>
  <conditionalFormatting sqref="B57:B61">
    <cfRule type="notContainsText" dxfId="212" priority="10" operator="notContains" text="*">
      <formula>ISERROR(SEARCH("*",B57))</formula>
    </cfRule>
    <cfRule type="containsText" dxfId="211" priority="11" operator="containsText" text="*">
      <formula>NOT(ISERROR(SEARCH("*",B57)))</formula>
    </cfRule>
  </conditionalFormatting>
  <conditionalFormatting sqref="N57:N61">
    <cfRule type="notContainsText" dxfId="210" priority="8" operator="notContains" text="*">
      <formula>ISERROR(SEARCH("*",N57))</formula>
    </cfRule>
    <cfRule type="containsText" dxfId="209" priority="9" operator="containsText" text="*">
      <formula>NOT(ISERROR(SEARCH("*",N57)))</formula>
    </cfRule>
  </conditionalFormatting>
  <conditionalFormatting sqref="B75:B79">
    <cfRule type="notContainsText" dxfId="208" priority="6" operator="notContains" text="*">
      <formula>ISERROR(SEARCH("*",B75))</formula>
    </cfRule>
    <cfRule type="containsText" dxfId="207" priority="7" operator="containsText" text="*">
      <formula>NOT(ISERROR(SEARCH("*",B75)))</formula>
    </cfRule>
  </conditionalFormatting>
  <conditionalFormatting sqref="N75:N79">
    <cfRule type="notContainsText" dxfId="206" priority="4" operator="notContains" text="*">
      <formula>ISERROR(SEARCH("*",N75))</formula>
    </cfRule>
    <cfRule type="containsText" dxfId="205" priority="5" operator="containsText" text="*">
      <formula>NOT(ISERROR(SEARCH("*",N75)))</formula>
    </cfRule>
  </conditionalFormatting>
  <conditionalFormatting sqref="K16:L18">
    <cfRule type="expression" dxfId="204" priority="3">
      <formula>$M$15="ИП"</formula>
    </cfRule>
  </conditionalFormatting>
  <conditionalFormatting sqref="M16:X16">
    <cfRule type="notContainsText" dxfId="203" priority="1" operator="notContains" text="*">
      <formula>ISERROR(SEARCH("*",M16))</formula>
    </cfRule>
    <cfRule type="containsText" dxfId="202" priority="2" operator="containsText" text="*">
      <formula>NOT(ISERROR(SEARCH("*",M16)))</formula>
    </cfRule>
  </conditionalFormatting>
  <dataValidations count="25">
    <dataValidation type="list" allowBlank="1" showInputMessage="1" showErrorMessage="1" sqref="Z113:AA114 Z138:AA139">
      <formula1>"Да,Нет,"</formula1>
    </dataValidation>
    <dataValidation type="list" allowBlank="1" showInputMessage="1" showErrorMessage="1" sqref="T93:Y97">
      <formula1>"Нет,Да,"</formula1>
    </dataValidation>
    <dataValidation type="textLength" allowBlank="1" showInputMessage="1" showErrorMessage="1" sqref="O93:S97">
      <formula1>20</formula1>
      <formula2>20</formula2>
    </dataValidation>
    <dataValidation type="whole" allowBlank="1" showInputMessage="1" showErrorMessage="1" sqref="V64:W68 V82:W86">
      <formula1>0</formula1>
      <formula2>12000</formula2>
    </dataValidation>
    <dataValidation type="decimal" allowBlank="1" showInputMessage="1" showErrorMessage="1" sqref="X64:Y68 X82:Y86">
      <formula1>0</formula1>
      <formula2>1</formula2>
    </dataValidation>
    <dataValidation type="list" allowBlank="1" showInputMessage="1" showErrorMessage="1" sqref="F57:F61 F75:F79">
      <formula1>SobstvOPF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G46:H47">
      <formula1>"Ген. директор, Гл. бухгалтер,Директор,"</formula1>
    </dataValidation>
    <dataValidation type="date" allowBlank="1" showInputMessage="1" showErrorMessage="1" sqref="I46:J47 G57:H61 T57:U61 G75:H79 T75:U79 O113">
      <formula1>1</formula1>
      <formula2>TODAY()</formula2>
    </dataValidation>
    <dataValidation type="textLength" allowBlank="1" showInputMessage="1" showErrorMessage="1" sqref="I50:J51">
      <formula1>6</formula1>
      <formula2>6</formula2>
    </dataValidation>
    <dataValidation type="textLength" allowBlank="1" showInputMessage="1" showErrorMessage="1" sqref="G50:H51 N57:O61 N75:O79">
      <formula1>4</formula1>
      <formula2>4</formula2>
    </dataValidation>
    <dataValidation type="whole" allowBlank="1" showInputMessage="1" showErrorMessage="1" sqref="M40:X41">
      <formula1>1</formula1>
      <formula2>1200</formula2>
    </dataValidation>
    <dataValidation type="whole" allowBlank="1" showInputMessage="1" showErrorMessage="1" sqref="M39:X39">
      <formula1>0</formula1>
      <formula2>1200</formula2>
    </dataValidation>
    <dataValidation type="date" allowBlank="1" showInputMessage="1" showErrorMessage="1" sqref="M38:X38">
      <formula1>TODAY()</formula1>
      <formula2>401769</formula2>
    </dataValidation>
    <dataValidation type="list" allowBlank="1" showInputMessage="1" showErrorMessage="1" sqref="M37:X37">
      <formula1>SobstvRegBiznes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9:X29">
      <formula1>OsnRassh</formula1>
    </dataValidation>
    <dataValidation type="date" allowBlank="1" showInputMessage="1" showErrorMessage="1" sqref="M21:X21">
      <formula1>18264</formula1>
      <formula2>TODAY()</formula2>
    </dataValidation>
  </dataValidations>
  <pageMargins left="0.25" right="0.25" top="0.75" bottom="0.75" header="0.3" footer="0.3"/>
  <pageSetup paperSize="9" scale="32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A42875E5-9CD5-4898-B166-F00D5FBE46FB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0CBC7D72-51B7-42C8-AE8D-ED2BD5F41D23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HYPERLINK(SUBSTITUTE(CELL("адрес",From5To3ULFL2),"'",""),"Назад")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Анкета5!C47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 t="s">
        <v>732</v>
      </c>
      <c r="L16" s="1011"/>
      <c r="M16" s="1007">
        <f>Анкета5!D47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K17:L17"/>
    <mergeCell ref="M17:X17"/>
    <mergeCell ref="K18:L18"/>
    <mergeCell ref="M18:T18"/>
    <mergeCell ref="W18:X18"/>
    <mergeCell ref="M19:X19"/>
    <mergeCell ref="M9:X9"/>
    <mergeCell ref="M10:X10"/>
    <mergeCell ref="M11:X11"/>
    <mergeCell ref="M26:X26"/>
    <mergeCell ref="M27:X27"/>
    <mergeCell ref="M28:X28"/>
    <mergeCell ref="M29:X29"/>
    <mergeCell ref="M30:X30"/>
    <mergeCell ref="M31:X31"/>
    <mergeCell ref="M20:X20"/>
    <mergeCell ref="M21:X21"/>
    <mergeCell ref="M22:X22"/>
    <mergeCell ref="M23:X23"/>
    <mergeCell ref="M24:X24"/>
    <mergeCell ref="M25:X25"/>
    <mergeCell ref="AE39:AL39"/>
    <mergeCell ref="M40:X40"/>
    <mergeCell ref="B42:Y43"/>
    <mergeCell ref="M32:X32"/>
    <mergeCell ref="M33:X33"/>
    <mergeCell ref="M34:X34"/>
    <mergeCell ref="M35:X35"/>
    <mergeCell ref="M36:O36"/>
    <mergeCell ref="P36:R36"/>
    <mergeCell ref="S36:U36"/>
    <mergeCell ref="V36:X3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B97:N97"/>
    <mergeCell ref="O97:S97"/>
    <mergeCell ref="T97:V97"/>
    <mergeCell ref="W97:Y97"/>
    <mergeCell ref="B99:X100"/>
    <mergeCell ref="B102:N113"/>
    <mergeCell ref="O112:P112"/>
    <mergeCell ref="O113:P114"/>
    <mergeCell ref="B114:N115"/>
    <mergeCell ref="Q112:S112"/>
    <mergeCell ref="T112:V112"/>
    <mergeCell ref="W112:Y112"/>
    <mergeCell ref="Z112:AA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99" priority="44" operator="notContains" text="*">
      <formula>ISERROR(SEARCH("*",M17))</formula>
    </cfRule>
    <cfRule type="containsText" dxfId="198" priority="45" operator="containsText" text="*">
      <formula>NOT(ISERROR(SEARCH("*",M17)))</formula>
    </cfRule>
  </conditionalFormatting>
  <conditionalFormatting sqref="M18 W18">
    <cfRule type="notContainsText" dxfId="197" priority="42" operator="notContains" text="*">
      <formula>ISERROR(SEARCH("*",M18))</formula>
    </cfRule>
  </conditionalFormatting>
  <conditionalFormatting sqref="M18 W18">
    <cfRule type="containsText" dxfId="196" priority="43" operator="containsText" text="*">
      <formula>NOT(ISERROR(SEARCH("*",M18)))</formula>
    </cfRule>
  </conditionalFormatting>
  <conditionalFormatting sqref="M15:X15">
    <cfRule type="notContainsText" dxfId="195" priority="40" operator="notContains" text="*">
      <formula>ISERROR(SEARCH("*",M15))</formula>
    </cfRule>
    <cfRule type="containsText" dxfId="194" priority="41" operator="containsText" text="*">
      <formula>NOT(ISERROR(SEARCH("*",M15)))</formula>
    </cfRule>
  </conditionalFormatting>
  <conditionalFormatting sqref="M20:X20">
    <cfRule type="notContainsText" dxfId="193" priority="38" operator="notContains" text="*">
      <formula>ISERROR(SEARCH("*",M20))</formula>
    </cfRule>
    <cfRule type="containsText" dxfId="192" priority="39" operator="containsText" text="*">
      <formula>NOT(ISERROR(SEARCH("*",M20)))</formula>
    </cfRule>
  </conditionalFormatting>
  <conditionalFormatting sqref="M21:X23">
    <cfRule type="notContainsText" dxfId="191" priority="34" operator="notContains" text="*">
      <formula>ISERROR(SEARCH("*",M21))</formula>
    </cfRule>
    <cfRule type="containsText" dxfId="190" priority="35" operator="containsText" text="*">
      <formula>NOT(ISERROR(SEARCH("*",M21)))</formula>
    </cfRule>
  </conditionalFormatting>
  <conditionalFormatting sqref="M24:X27">
    <cfRule type="notContainsText" dxfId="189" priority="32" operator="notContains" text="*">
      <formula>ISERROR(SEARCH("*",M24))</formula>
    </cfRule>
    <cfRule type="containsText" dxfId="188" priority="33" operator="containsText" text="*">
      <formula>NOT(ISERROR(SEARCH("*",M24)))</formula>
    </cfRule>
  </conditionalFormatting>
  <conditionalFormatting sqref="P36">
    <cfRule type="notContainsText" dxfId="187" priority="30" operator="notContains" text="*">
      <formula>ISERROR(SEARCH("*",P36))</formula>
    </cfRule>
    <cfRule type="containsText" dxfId="186" priority="31" operator="containsText" text="*">
      <formula>NOT(ISERROR(SEARCH("*",P36)))</formula>
    </cfRule>
  </conditionalFormatting>
  <conditionalFormatting sqref="V36">
    <cfRule type="notContainsText" dxfId="185" priority="28" operator="notContains" text="*">
      <formula>ISERROR(SEARCH("*",V36))</formula>
    </cfRule>
    <cfRule type="containsText" dxfId="184" priority="29" operator="containsText" text="*">
      <formula>NOT(ISERROR(SEARCH("*",V36)))</formula>
    </cfRule>
  </conditionalFormatting>
  <conditionalFormatting sqref="M28:X34">
    <cfRule type="notContainsText" dxfId="183" priority="26" operator="notContains" text="*">
      <formula>ISERROR(SEARCH("*",M28))</formula>
    </cfRule>
    <cfRule type="containsText" dxfId="182" priority="27" operator="containsText" text="*">
      <formula>NOT(ISERROR(SEARCH("*",M28)))</formula>
    </cfRule>
  </conditionalFormatting>
  <conditionalFormatting sqref="M35:X35">
    <cfRule type="notContainsText" dxfId="181" priority="24" operator="notContains" text="*">
      <formula>ISERROR(SEARCH("*",M35))</formula>
    </cfRule>
    <cfRule type="containsText" dxfId="180" priority="25" operator="containsText" text="*">
      <formula>NOT(ISERROR(SEARCH("*",M35)))</formula>
    </cfRule>
  </conditionalFormatting>
  <conditionalFormatting sqref="M37:X37">
    <cfRule type="notContainsText" dxfId="179" priority="22" operator="notContains" text="*">
      <formula>ISERROR(SEARCH("*",M37))</formula>
    </cfRule>
    <cfRule type="containsText" dxfId="178" priority="23" operator="containsText" text="*">
      <formula>NOT(ISERROR(SEARCH("*",M37)))</formula>
    </cfRule>
  </conditionalFormatting>
  <conditionalFormatting sqref="M38:X38">
    <cfRule type="notContainsText" dxfId="177" priority="20" operator="notContains" text="*">
      <formula>ISERROR(SEARCH("*",M38))</formula>
    </cfRule>
    <cfRule type="containsText" dxfId="176" priority="21" operator="containsText" text="*">
      <formula>NOT(ISERROR(SEARCH("*",M38)))</formula>
    </cfRule>
  </conditionalFormatting>
  <conditionalFormatting sqref="M39:X39">
    <cfRule type="notContainsText" dxfId="175" priority="18" operator="notContains" text="*">
      <formula>ISERROR(SEARCH("*",M39))</formula>
    </cfRule>
    <cfRule type="containsText" dxfId="174" priority="19" operator="containsText" text="*">
      <formula>NOT(ISERROR(SEARCH("*",M39)))</formula>
    </cfRule>
  </conditionalFormatting>
  <conditionalFormatting sqref="M40:X40">
    <cfRule type="notContainsText" dxfId="173" priority="16" operator="notContains" text="*">
      <formula>ISERROR(SEARCH("*",M40))</formula>
    </cfRule>
    <cfRule type="containsText" dxfId="172" priority="17" operator="containsText" text="*">
      <formula>NOT(ISERROR(SEARCH("*",M40)))</formula>
    </cfRule>
  </conditionalFormatting>
  <conditionalFormatting sqref="G50:G51 I50:I51">
    <cfRule type="notContainsText" dxfId="171" priority="14" operator="notContains" text="*">
      <formula>ISERROR(SEARCH("*",G50))</formula>
    </cfRule>
    <cfRule type="containsText" dxfId="170" priority="15" operator="containsText" text="*">
      <formula>NOT(ISERROR(SEARCH("*",G50)))</formula>
    </cfRule>
  </conditionalFormatting>
  <conditionalFormatting sqref="B50:B51">
    <cfRule type="notContainsText" dxfId="169" priority="12" operator="notContains" text="*">
      <formula>ISERROR(SEARCH("*",B50))</formula>
    </cfRule>
    <cfRule type="containsText" dxfId="168" priority="13" operator="containsText" text="*">
      <formula>NOT(ISERROR(SEARCH("*",B50)))</formula>
    </cfRule>
  </conditionalFormatting>
  <conditionalFormatting sqref="B57:B61">
    <cfRule type="notContainsText" dxfId="167" priority="10" operator="notContains" text="*">
      <formula>ISERROR(SEARCH("*",B57))</formula>
    </cfRule>
    <cfRule type="containsText" dxfId="166" priority="11" operator="containsText" text="*">
      <formula>NOT(ISERROR(SEARCH("*",B57)))</formula>
    </cfRule>
  </conditionalFormatting>
  <conditionalFormatting sqref="N57:N61">
    <cfRule type="notContainsText" dxfId="165" priority="8" operator="notContains" text="*">
      <formula>ISERROR(SEARCH("*",N57))</formula>
    </cfRule>
    <cfRule type="containsText" dxfId="164" priority="9" operator="containsText" text="*">
      <formula>NOT(ISERROR(SEARCH("*",N57)))</formula>
    </cfRule>
  </conditionalFormatting>
  <conditionalFormatting sqref="B75:B79">
    <cfRule type="notContainsText" dxfId="163" priority="6" operator="notContains" text="*">
      <formula>ISERROR(SEARCH("*",B75))</formula>
    </cfRule>
    <cfRule type="containsText" dxfId="162" priority="7" operator="containsText" text="*">
      <formula>NOT(ISERROR(SEARCH("*",B75)))</formula>
    </cfRule>
  </conditionalFormatting>
  <conditionalFormatting sqref="N75:N79">
    <cfRule type="notContainsText" dxfId="161" priority="4" operator="notContains" text="*">
      <formula>ISERROR(SEARCH("*",N75))</formula>
    </cfRule>
    <cfRule type="containsText" dxfId="160" priority="5" operator="containsText" text="*">
      <formula>NOT(ISERROR(SEARCH("*",N75)))</formula>
    </cfRule>
  </conditionalFormatting>
  <conditionalFormatting sqref="K16:L18">
    <cfRule type="expression" dxfId="159" priority="3">
      <formula>$M$15="ИП"</formula>
    </cfRule>
  </conditionalFormatting>
  <conditionalFormatting sqref="M16:X16">
    <cfRule type="notContainsText" dxfId="158" priority="1" operator="notContains" text="*">
      <formula>ISERROR(SEARCH("*",M16))</formula>
    </cfRule>
    <cfRule type="containsText" dxfId="157" priority="2" operator="containsText" text="*">
      <formula>NOT(ISERROR(SEARCH("*",M16)))</formula>
    </cfRule>
  </conditionalFormatting>
  <dataValidations count="25">
    <dataValidation type="date" allowBlank="1" showInputMessage="1" showErrorMessage="1" sqref="M21:X21">
      <formula1>18264</formula1>
      <formula2>TODAY()</formula2>
    </dataValidation>
    <dataValidation type="list" allowBlank="1" showInputMessage="1" showErrorMessage="1" sqref="M29:X29">
      <formula1>OsnRassh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7:X37">
      <formula1>SobstvRegBiznes</formula1>
    </dataValidation>
    <dataValidation type="date" allowBlank="1" showInputMessage="1" showErrorMessage="1" sqref="M38:X38">
      <formula1>TODAY()</formula1>
      <formula2>401769</formula2>
    </dataValidation>
    <dataValidation type="whole" allowBlank="1" showInputMessage="1" showErrorMessage="1" sqref="M39:X39">
      <formula1>0</formula1>
      <formula2>1200</formula2>
    </dataValidation>
    <dataValidation type="whole" allowBlank="1" showInputMessage="1" showErrorMessage="1" sqref="M40:X41">
      <formula1>1</formula1>
      <formula2>1200</formula2>
    </dataValidation>
    <dataValidation type="textLength" allowBlank="1" showInputMessage="1" showErrorMessage="1" sqref="G50:H51 N57:O61 N75:O79">
      <formula1>4</formula1>
      <formula2>4</formula2>
    </dataValidation>
    <dataValidation type="textLength" allowBlank="1" showInputMessage="1" showErrorMessage="1" sqref="I50:J51">
      <formula1>6</formula1>
      <formula2>6</formula2>
    </dataValidation>
    <dataValidation type="date" allowBlank="1" showInputMessage="1" showErrorMessage="1" sqref="I46:J47 G57:H61 T57:U61 G75:H79 T75:U79 O113">
      <formula1>1</formula1>
      <formula2>TODAY()</formula2>
    </dataValidation>
    <dataValidation type="list" allowBlank="1" showInputMessage="1" showErrorMessage="1" sqref="G46:H47">
      <formula1>"Ген. директор, Гл. бухгалтер,Директор,"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F57:F61 F75:F79">
      <formula1>SobstvOPF</formula1>
    </dataValidation>
    <dataValidation type="decimal" allowBlank="1" showInputMessage="1" showErrorMessage="1" sqref="X64:Y68 X82:Y86">
      <formula1>0</formula1>
      <formula2>1</formula2>
    </dataValidation>
    <dataValidation type="whole" allowBlank="1" showInputMessage="1" showErrorMessage="1" sqref="V64:W68 V82:W86">
      <formula1>0</formula1>
      <formula2>12000</formula2>
    </dataValidation>
    <dataValidation type="textLength" allowBlank="1" showInputMessage="1" showErrorMessage="1" sqref="O93:S97">
      <formula1>20</formula1>
      <formula2>20</formula2>
    </dataValidation>
    <dataValidation type="list" allowBlank="1" showInputMessage="1" showErrorMessage="1" sqref="T93:Y97">
      <formula1>"Нет,Да,"</formula1>
    </dataValidation>
    <dataValidation type="list" allowBlank="1" showInputMessage="1" showErrorMessage="1" sqref="Z113:AA114 Z138:AA139">
      <formula1>"Да,Нет,"</formula1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1E12D136-EE30-4E1B-9776-2E6ACCC12251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98689A81-FEF2-4EAD-9E4E-B1063394D009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AM141"/>
  <sheetViews>
    <sheetView topLeftCell="A118" zoomScale="80" zoomScaleNormal="80" workbookViewId="0">
      <selection activeCell="A120" sqref="A120:AC141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HYPERLINK(SUBSTITUTE(CELL("адрес",From5To3ULFL3),"'",""),"Назад")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Анкета5!C48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 t="s">
        <v>732</v>
      </c>
      <c r="L16" s="1011"/>
      <c r="M16" s="1007">
        <f>Анкета5!D48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K17:L17"/>
    <mergeCell ref="M17:X17"/>
    <mergeCell ref="K18:L18"/>
    <mergeCell ref="M18:T18"/>
    <mergeCell ref="W18:X18"/>
    <mergeCell ref="M19:X19"/>
    <mergeCell ref="M9:X9"/>
    <mergeCell ref="M10:X10"/>
    <mergeCell ref="M11:X11"/>
    <mergeCell ref="M26:X26"/>
    <mergeCell ref="M27:X27"/>
    <mergeCell ref="M28:X28"/>
    <mergeCell ref="M29:X29"/>
    <mergeCell ref="M30:X30"/>
    <mergeCell ref="M31:X31"/>
    <mergeCell ref="M20:X20"/>
    <mergeCell ref="M21:X21"/>
    <mergeCell ref="M22:X22"/>
    <mergeCell ref="M23:X23"/>
    <mergeCell ref="M24:X24"/>
    <mergeCell ref="M25:X25"/>
    <mergeCell ref="AE39:AL39"/>
    <mergeCell ref="M40:X40"/>
    <mergeCell ref="B42:Y43"/>
    <mergeCell ref="M32:X32"/>
    <mergeCell ref="M33:X33"/>
    <mergeCell ref="M34:X34"/>
    <mergeCell ref="M35:X35"/>
    <mergeCell ref="M36:O36"/>
    <mergeCell ref="P36:R36"/>
    <mergeCell ref="S36:U36"/>
    <mergeCell ref="V36:X3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B97:N97"/>
    <mergeCell ref="O97:S97"/>
    <mergeCell ref="T97:V97"/>
    <mergeCell ref="W97:Y97"/>
    <mergeCell ref="B99:X100"/>
    <mergeCell ref="B102:N113"/>
    <mergeCell ref="O112:P112"/>
    <mergeCell ref="O113:P114"/>
    <mergeCell ref="B114:N115"/>
    <mergeCell ref="Q112:S112"/>
    <mergeCell ref="T112:V112"/>
    <mergeCell ref="W112:Y112"/>
    <mergeCell ref="Z112:AA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54" priority="44" operator="notContains" text="*">
      <formula>ISERROR(SEARCH("*",M17))</formula>
    </cfRule>
    <cfRule type="containsText" dxfId="153" priority="45" operator="containsText" text="*">
      <formula>NOT(ISERROR(SEARCH("*",M17)))</formula>
    </cfRule>
  </conditionalFormatting>
  <conditionalFormatting sqref="M18 W18">
    <cfRule type="notContainsText" dxfId="152" priority="42" operator="notContains" text="*">
      <formula>ISERROR(SEARCH("*",M18))</formula>
    </cfRule>
  </conditionalFormatting>
  <conditionalFormatting sqref="M18 W18">
    <cfRule type="containsText" dxfId="151" priority="43" operator="containsText" text="*">
      <formula>NOT(ISERROR(SEARCH("*",M18)))</formula>
    </cfRule>
  </conditionalFormatting>
  <conditionalFormatting sqref="M15:X15">
    <cfRule type="notContainsText" dxfId="150" priority="40" operator="notContains" text="*">
      <formula>ISERROR(SEARCH("*",M15))</formula>
    </cfRule>
    <cfRule type="containsText" dxfId="149" priority="41" operator="containsText" text="*">
      <formula>NOT(ISERROR(SEARCH("*",M15)))</formula>
    </cfRule>
  </conditionalFormatting>
  <conditionalFormatting sqref="M20:X20">
    <cfRule type="notContainsText" dxfId="148" priority="38" operator="notContains" text="*">
      <formula>ISERROR(SEARCH("*",M20))</formula>
    </cfRule>
    <cfRule type="containsText" dxfId="147" priority="39" operator="containsText" text="*">
      <formula>NOT(ISERROR(SEARCH("*",M20)))</formula>
    </cfRule>
  </conditionalFormatting>
  <conditionalFormatting sqref="M21:X23">
    <cfRule type="notContainsText" dxfId="146" priority="34" operator="notContains" text="*">
      <formula>ISERROR(SEARCH("*",M21))</formula>
    </cfRule>
    <cfRule type="containsText" dxfId="145" priority="35" operator="containsText" text="*">
      <formula>NOT(ISERROR(SEARCH("*",M21)))</formula>
    </cfRule>
  </conditionalFormatting>
  <conditionalFormatting sqref="M24:X27">
    <cfRule type="notContainsText" dxfId="144" priority="32" operator="notContains" text="*">
      <formula>ISERROR(SEARCH("*",M24))</formula>
    </cfRule>
    <cfRule type="containsText" dxfId="143" priority="33" operator="containsText" text="*">
      <formula>NOT(ISERROR(SEARCH("*",M24)))</formula>
    </cfRule>
  </conditionalFormatting>
  <conditionalFormatting sqref="P36">
    <cfRule type="notContainsText" dxfId="142" priority="30" operator="notContains" text="*">
      <formula>ISERROR(SEARCH("*",P36))</formula>
    </cfRule>
    <cfRule type="containsText" dxfId="141" priority="31" operator="containsText" text="*">
      <formula>NOT(ISERROR(SEARCH("*",P36)))</formula>
    </cfRule>
  </conditionalFormatting>
  <conditionalFormatting sqref="V36">
    <cfRule type="notContainsText" dxfId="140" priority="28" operator="notContains" text="*">
      <formula>ISERROR(SEARCH("*",V36))</formula>
    </cfRule>
    <cfRule type="containsText" dxfId="139" priority="29" operator="containsText" text="*">
      <formula>NOT(ISERROR(SEARCH("*",V36)))</formula>
    </cfRule>
  </conditionalFormatting>
  <conditionalFormatting sqref="M28:X34">
    <cfRule type="notContainsText" dxfId="138" priority="26" operator="notContains" text="*">
      <formula>ISERROR(SEARCH("*",M28))</formula>
    </cfRule>
    <cfRule type="containsText" dxfId="137" priority="27" operator="containsText" text="*">
      <formula>NOT(ISERROR(SEARCH("*",M28)))</formula>
    </cfRule>
  </conditionalFormatting>
  <conditionalFormatting sqref="M35:X35">
    <cfRule type="notContainsText" dxfId="136" priority="24" operator="notContains" text="*">
      <formula>ISERROR(SEARCH("*",M35))</formula>
    </cfRule>
    <cfRule type="containsText" dxfId="135" priority="25" operator="containsText" text="*">
      <formula>NOT(ISERROR(SEARCH("*",M35)))</formula>
    </cfRule>
  </conditionalFormatting>
  <conditionalFormatting sqref="M37:X37">
    <cfRule type="notContainsText" dxfId="134" priority="22" operator="notContains" text="*">
      <formula>ISERROR(SEARCH("*",M37))</formula>
    </cfRule>
    <cfRule type="containsText" dxfId="133" priority="23" operator="containsText" text="*">
      <formula>NOT(ISERROR(SEARCH("*",M37)))</formula>
    </cfRule>
  </conditionalFormatting>
  <conditionalFormatting sqref="M38:X38">
    <cfRule type="notContainsText" dxfId="132" priority="20" operator="notContains" text="*">
      <formula>ISERROR(SEARCH("*",M38))</formula>
    </cfRule>
    <cfRule type="containsText" dxfId="131" priority="21" operator="containsText" text="*">
      <formula>NOT(ISERROR(SEARCH("*",M38)))</formula>
    </cfRule>
  </conditionalFormatting>
  <conditionalFormatting sqref="M39:X39">
    <cfRule type="notContainsText" dxfId="130" priority="18" operator="notContains" text="*">
      <formula>ISERROR(SEARCH("*",M39))</formula>
    </cfRule>
    <cfRule type="containsText" dxfId="129" priority="19" operator="containsText" text="*">
      <formula>NOT(ISERROR(SEARCH("*",M39)))</formula>
    </cfRule>
  </conditionalFormatting>
  <conditionalFormatting sqref="M40:X40">
    <cfRule type="notContainsText" dxfId="128" priority="16" operator="notContains" text="*">
      <formula>ISERROR(SEARCH("*",M40))</formula>
    </cfRule>
    <cfRule type="containsText" dxfId="127" priority="17" operator="containsText" text="*">
      <formula>NOT(ISERROR(SEARCH("*",M40)))</formula>
    </cfRule>
  </conditionalFormatting>
  <conditionalFormatting sqref="G50:G51 I50:I51">
    <cfRule type="notContainsText" dxfId="126" priority="14" operator="notContains" text="*">
      <formula>ISERROR(SEARCH("*",G50))</formula>
    </cfRule>
    <cfRule type="containsText" dxfId="125" priority="15" operator="containsText" text="*">
      <formula>NOT(ISERROR(SEARCH("*",G50)))</formula>
    </cfRule>
  </conditionalFormatting>
  <conditionalFormatting sqref="B50:B51">
    <cfRule type="notContainsText" dxfId="124" priority="12" operator="notContains" text="*">
      <formula>ISERROR(SEARCH("*",B50))</formula>
    </cfRule>
    <cfRule type="containsText" dxfId="123" priority="13" operator="containsText" text="*">
      <formula>NOT(ISERROR(SEARCH("*",B50)))</formula>
    </cfRule>
  </conditionalFormatting>
  <conditionalFormatting sqref="B57:B61">
    <cfRule type="notContainsText" dxfId="122" priority="10" operator="notContains" text="*">
      <formula>ISERROR(SEARCH("*",B57))</formula>
    </cfRule>
    <cfRule type="containsText" dxfId="121" priority="11" operator="containsText" text="*">
      <formula>NOT(ISERROR(SEARCH("*",B57)))</formula>
    </cfRule>
  </conditionalFormatting>
  <conditionalFormatting sqref="N57:N61">
    <cfRule type="notContainsText" dxfId="120" priority="8" operator="notContains" text="*">
      <formula>ISERROR(SEARCH("*",N57))</formula>
    </cfRule>
    <cfRule type="containsText" dxfId="119" priority="9" operator="containsText" text="*">
      <formula>NOT(ISERROR(SEARCH("*",N57)))</formula>
    </cfRule>
  </conditionalFormatting>
  <conditionalFormatting sqref="B75:B79">
    <cfRule type="notContainsText" dxfId="118" priority="6" operator="notContains" text="*">
      <formula>ISERROR(SEARCH("*",B75))</formula>
    </cfRule>
    <cfRule type="containsText" dxfId="117" priority="7" operator="containsText" text="*">
      <formula>NOT(ISERROR(SEARCH("*",B75)))</formula>
    </cfRule>
  </conditionalFormatting>
  <conditionalFormatting sqref="N75:N79">
    <cfRule type="notContainsText" dxfId="116" priority="4" operator="notContains" text="*">
      <formula>ISERROR(SEARCH("*",N75))</formula>
    </cfRule>
    <cfRule type="containsText" dxfId="115" priority="5" operator="containsText" text="*">
      <formula>NOT(ISERROR(SEARCH("*",N75)))</formula>
    </cfRule>
  </conditionalFormatting>
  <conditionalFormatting sqref="K16:L18">
    <cfRule type="expression" dxfId="114" priority="3">
      <formula>$M$15="ИП"</formula>
    </cfRule>
  </conditionalFormatting>
  <conditionalFormatting sqref="M16:X16">
    <cfRule type="notContainsText" dxfId="113" priority="1" operator="notContains" text="*">
      <formula>ISERROR(SEARCH("*",M16))</formula>
    </cfRule>
    <cfRule type="containsText" dxfId="112" priority="2" operator="containsText" text="*">
      <formula>NOT(ISERROR(SEARCH("*",M16)))</formula>
    </cfRule>
  </conditionalFormatting>
  <dataValidations count="25">
    <dataValidation type="date" allowBlank="1" showInputMessage="1" showErrorMessage="1" sqref="M21:X21">
      <formula1>18264</formula1>
      <formula2>TODAY()</formula2>
    </dataValidation>
    <dataValidation type="list" allowBlank="1" showInputMessage="1" showErrorMessage="1" sqref="M29:X29">
      <formula1>OsnRassh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7:X37">
      <formula1>SobstvRegBiznes</formula1>
    </dataValidation>
    <dataValidation type="date" allowBlank="1" showInputMessage="1" showErrorMessage="1" sqref="M38:X38">
      <formula1>TODAY()</formula1>
      <formula2>401769</formula2>
    </dataValidation>
    <dataValidation type="whole" allowBlank="1" showInputMessage="1" showErrorMessage="1" sqref="M39:X39">
      <formula1>0</formula1>
      <formula2>1200</formula2>
    </dataValidation>
    <dataValidation type="whole" allowBlank="1" showInputMessage="1" showErrorMessage="1" sqref="M40:X41">
      <formula1>1</formula1>
      <formula2>1200</formula2>
    </dataValidation>
    <dataValidation type="textLength" allowBlank="1" showInputMessage="1" showErrorMessage="1" sqref="G50:H51 N57:O61 N75:O79">
      <formula1>4</formula1>
      <formula2>4</formula2>
    </dataValidation>
    <dataValidation type="textLength" allowBlank="1" showInputMessage="1" showErrorMessage="1" sqref="I50:J51">
      <formula1>6</formula1>
      <formula2>6</formula2>
    </dataValidation>
    <dataValidation type="date" allowBlank="1" showInputMessage="1" showErrorMessage="1" sqref="I46:J47 G57:H61 T57:U61 G75:H79 T75:U79 O113">
      <formula1>1</formula1>
      <formula2>TODAY()</formula2>
    </dataValidation>
    <dataValidation type="list" allowBlank="1" showInputMessage="1" showErrorMessage="1" sqref="G46:H47">
      <formula1>"Ген. директор, Гл. бухгалтер,Директор,"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F57:F61 F75:F79">
      <formula1>SobstvOPF</formula1>
    </dataValidation>
    <dataValidation type="decimal" allowBlank="1" showInputMessage="1" showErrorMessage="1" sqref="X64:Y68 X82:Y86">
      <formula1>0</formula1>
      <formula2>1</formula2>
    </dataValidation>
    <dataValidation type="whole" allowBlank="1" showInputMessage="1" showErrorMessage="1" sqref="V64:W68 V82:W86">
      <formula1>0</formula1>
      <formula2>12000</formula2>
    </dataValidation>
    <dataValidation type="textLength" allowBlank="1" showInputMessage="1" showErrorMessage="1" sqref="O93:S97">
      <formula1>20</formula1>
      <formula2>20</formula2>
    </dataValidation>
    <dataValidation type="list" allowBlank="1" showInputMessage="1" showErrorMessage="1" sqref="T93:Y97">
      <formula1>"Нет,Да,"</formula1>
    </dataValidation>
    <dataValidation type="list" allowBlank="1" showInputMessage="1" showErrorMessage="1" sqref="Z113:AA114 Z138:AA139">
      <formula1>"Да,Нет,"</formula1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7810A8CB-D726-4467-A40A-BD9F79CAF69F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04F7A4B9-73DD-45DB-A02A-ACFFEED14BB1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AM141"/>
  <sheetViews>
    <sheetView topLeftCell="A89" zoomScale="80" zoomScaleNormal="80" workbookViewId="0">
      <selection activeCell="S108" sqref="S108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HYPERLINK(SUBSTITUTE(CELL("адрес",From5To3ULFL4),"'",""),"Назад")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Анкета5!C49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 t="s">
        <v>732</v>
      </c>
      <c r="L16" s="1011"/>
      <c r="M16" s="1007">
        <f>Анкета5!D49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K17:L17"/>
    <mergeCell ref="M17:X17"/>
    <mergeCell ref="K18:L18"/>
    <mergeCell ref="M18:T18"/>
    <mergeCell ref="W18:X18"/>
    <mergeCell ref="M19:X19"/>
    <mergeCell ref="M9:X9"/>
    <mergeCell ref="M10:X10"/>
    <mergeCell ref="M11:X11"/>
    <mergeCell ref="M26:X26"/>
    <mergeCell ref="M27:X27"/>
    <mergeCell ref="M28:X28"/>
    <mergeCell ref="M29:X29"/>
    <mergeCell ref="M30:X30"/>
    <mergeCell ref="M31:X31"/>
    <mergeCell ref="M20:X20"/>
    <mergeCell ref="M21:X21"/>
    <mergeCell ref="M22:X22"/>
    <mergeCell ref="M23:X23"/>
    <mergeCell ref="M24:X24"/>
    <mergeCell ref="M25:X25"/>
    <mergeCell ref="AE39:AL39"/>
    <mergeCell ref="M40:X40"/>
    <mergeCell ref="B42:Y43"/>
    <mergeCell ref="M32:X32"/>
    <mergeCell ref="M33:X33"/>
    <mergeCell ref="M34:X34"/>
    <mergeCell ref="M35:X35"/>
    <mergeCell ref="M36:O36"/>
    <mergeCell ref="P36:R36"/>
    <mergeCell ref="S36:U36"/>
    <mergeCell ref="V36:X3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B97:N97"/>
    <mergeCell ref="O97:S97"/>
    <mergeCell ref="T97:V97"/>
    <mergeCell ref="W97:Y97"/>
    <mergeCell ref="B99:X100"/>
    <mergeCell ref="B102:N113"/>
    <mergeCell ref="O112:P112"/>
    <mergeCell ref="O113:P114"/>
    <mergeCell ref="B114:N115"/>
    <mergeCell ref="Q112:S112"/>
    <mergeCell ref="T112:V112"/>
    <mergeCell ref="W112:Y112"/>
    <mergeCell ref="Z112:AA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109" priority="44" operator="notContains" text="*">
      <formula>ISERROR(SEARCH("*",M17))</formula>
    </cfRule>
    <cfRule type="containsText" dxfId="108" priority="45" operator="containsText" text="*">
      <formula>NOT(ISERROR(SEARCH("*",M17)))</formula>
    </cfRule>
  </conditionalFormatting>
  <conditionalFormatting sqref="M18 W18">
    <cfRule type="notContainsText" dxfId="107" priority="42" operator="notContains" text="*">
      <formula>ISERROR(SEARCH("*",M18))</formula>
    </cfRule>
  </conditionalFormatting>
  <conditionalFormatting sqref="M18 W18">
    <cfRule type="containsText" dxfId="106" priority="43" operator="containsText" text="*">
      <formula>NOT(ISERROR(SEARCH("*",M18)))</formula>
    </cfRule>
  </conditionalFormatting>
  <conditionalFormatting sqref="M15:X15">
    <cfRule type="notContainsText" dxfId="105" priority="40" operator="notContains" text="*">
      <formula>ISERROR(SEARCH("*",M15))</formula>
    </cfRule>
    <cfRule type="containsText" dxfId="104" priority="41" operator="containsText" text="*">
      <formula>NOT(ISERROR(SEARCH("*",M15)))</formula>
    </cfRule>
  </conditionalFormatting>
  <conditionalFormatting sqref="M20:X20">
    <cfRule type="notContainsText" dxfId="103" priority="38" operator="notContains" text="*">
      <formula>ISERROR(SEARCH("*",M20))</formula>
    </cfRule>
    <cfRule type="containsText" dxfId="102" priority="39" operator="containsText" text="*">
      <formula>NOT(ISERROR(SEARCH("*",M20)))</formula>
    </cfRule>
  </conditionalFormatting>
  <conditionalFormatting sqref="M21:X23">
    <cfRule type="notContainsText" dxfId="101" priority="34" operator="notContains" text="*">
      <formula>ISERROR(SEARCH("*",M21))</formula>
    </cfRule>
    <cfRule type="containsText" dxfId="100" priority="35" operator="containsText" text="*">
      <formula>NOT(ISERROR(SEARCH("*",M21)))</formula>
    </cfRule>
  </conditionalFormatting>
  <conditionalFormatting sqref="M24:X27">
    <cfRule type="notContainsText" dxfId="99" priority="32" operator="notContains" text="*">
      <formula>ISERROR(SEARCH("*",M24))</formula>
    </cfRule>
    <cfRule type="containsText" dxfId="98" priority="33" operator="containsText" text="*">
      <formula>NOT(ISERROR(SEARCH("*",M24)))</formula>
    </cfRule>
  </conditionalFormatting>
  <conditionalFormatting sqref="P36">
    <cfRule type="notContainsText" dxfId="97" priority="30" operator="notContains" text="*">
      <formula>ISERROR(SEARCH("*",P36))</formula>
    </cfRule>
    <cfRule type="containsText" dxfId="96" priority="31" operator="containsText" text="*">
      <formula>NOT(ISERROR(SEARCH("*",P36)))</formula>
    </cfRule>
  </conditionalFormatting>
  <conditionalFormatting sqref="V36">
    <cfRule type="notContainsText" dxfId="95" priority="28" operator="notContains" text="*">
      <formula>ISERROR(SEARCH("*",V36))</formula>
    </cfRule>
    <cfRule type="containsText" dxfId="94" priority="29" operator="containsText" text="*">
      <formula>NOT(ISERROR(SEARCH("*",V36)))</formula>
    </cfRule>
  </conditionalFormatting>
  <conditionalFormatting sqref="M28:X34">
    <cfRule type="notContainsText" dxfId="93" priority="26" operator="notContains" text="*">
      <formula>ISERROR(SEARCH("*",M28))</formula>
    </cfRule>
    <cfRule type="containsText" dxfId="92" priority="27" operator="containsText" text="*">
      <formula>NOT(ISERROR(SEARCH("*",M28)))</formula>
    </cfRule>
  </conditionalFormatting>
  <conditionalFormatting sqref="M35:X35">
    <cfRule type="notContainsText" dxfId="91" priority="24" operator="notContains" text="*">
      <formula>ISERROR(SEARCH("*",M35))</formula>
    </cfRule>
    <cfRule type="containsText" dxfId="90" priority="25" operator="containsText" text="*">
      <formula>NOT(ISERROR(SEARCH("*",M35)))</formula>
    </cfRule>
  </conditionalFormatting>
  <conditionalFormatting sqref="M37:X37">
    <cfRule type="notContainsText" dxfId="89" priority="22" operator="notContains" text="*">
      <formula>ISERROR(SEARCH("*",M37))</formula>
    </cfRule>
    <cfRule type="containsText" dxfId="88" priority="23" operator="containsText" text="*">
      <formula>NOT(ISERROR(SEARCH("*",M37)))</formula>
    </cfRule>
  </conditionalFormatting>
  <conditionalFormatting sqref="M38:X38">
    <cfRule type="notContainsText" dxfId="87" priority="20" operator="notContains" text="*">
      <formula>ISERROR(SEARCH("*",M38))</formula>
    </cfRule>
    <cfRule type="containsText" dxfId="86" priority="21" operator="containsText" text="*">
      <formula>NOT(ISERROR(SEARCH("*",M38)))</formula>
    </cfRule>
  </conditionalFormatting>
  <conditionalFormatting sqref="M39:X39">
    <cfRule type="notContainsText" dxfId="85" priority="18" operator="notContains" text="*">
      <formula>ISERROR(SEARCH("*",M39))</formula>
    </cfRule>
    <cfRule type="containsText" dxfId="84" priority="19" operator="containsText" text="*">
      <formula>NOT(ISERROR(SEARCH("*",M39)))</formula>
    </cfRule>
  </conditionalFormatting>
  <conditionalFormatting sqref="M40:X40">
    <cfRule type="notContainsText" dxfId="83" priority="16" operator="notContains" text="*">
      <formula>ISERROR(SEARCH("*",M40))</formula>
    </cfRule>
    <cfRule type="containsText" dxfId="82" priority="17" operator="containsText" text="*">
      <formula>NOT(ISERROR(SEARCH("*",M40)))</formula>
    </cfRule>
  </conditionalFormatting>
  <conditionalFormatting sqref="G50:G51 I50:I51">
    <cfRule type="notContainsText" dxfId="81" priority="14" operator="notContains" text="*">
      <formula>ISERROR(SEARCH("*",G50))</formula>
    </cfRule>
    <cfRule type="containsText" dxfId="80" priority="15" operator="containsText" text="*">
      <formula>NOT(ISERROR(SEARCH("*",G50)))</formula>
    </cfRule>
  </conditionalFormatting>
  <conditionalFormatting sqref="B50:B51">
    <cfRule type="notContainsText" dxfId="79" priority="12" operator="notContains" text="*">
      <formula>ISERROR(SEARCH("*",B50))</formula>
    </cfRule>
    <cfRule type="containsText" dxfId="78" priority="13" operator="containsText" text="*">
      <formula>NOT(ISERROR(SEARCH("*",B50)))</formula>
    </cfRule>
  </conditionalFormatting>
  <conditionalFormatting sqref="B57:B61">
    <cfRule type="notContainsText" dxfId="77" priority="10" operator="notContains" text="*">
      <formula>ISERROR(SEARCH("*",B57))</formula>
    </cfRule>
    <cfRule type="containsText" dxfId="76" priority="11" operator="containsText" text="*">
      <formula>NOT(ISERROR(SEARCH("*",B57)))</formula>
    </cfRule>
  </conditionalFormatting>
  <conditionalFormatting sqref="N57:N61">
    <cfRule type="notContainsText" dxfId="75" priority="8" operator="notContains" text="*">
      <formula>ISERROR(SEARCH("*",N57))</formula>
    </cfRule>
    <cfRule type="containsText" dxfId="74" priority="9" operator="containsText" text="*">
      <formula>NOT(ISERROR(SEARCH("*",N57)))</formula>
    </cfRule>
  </conditionalFormatting>
  <conditionalFormatting sqref="B75:B79">
    <cfRule type="notContainsText" dxfId="73" priority="6" operator="notContains" text="*">
      <formula>ISERROR(SEARCH("*",B75))</formula>
    </cfRule>
    <cfRule type="containsText" dxfId="72" priority="7" operator="containsText" text="*">
      <formula>NOT(ISERROR(SEARCH("*",B75)))</formula>
    </cfRule>
  </conditionalFormatting>
  <conditionalFormatting sqref="N75:N79">
    <cfRule type="notContainsText" dxfId="71" priority="4" operator="notContains" text="*">
      <formula>ISERROR(SEARCH("*",N75))</formula>
    </cfRule>
    <cfRule type="containsText" dxfId="70" priority="5" operator="containsText" text="*">
      <formula>NOT(ISERROR(SEARCH("*",N75)))</formula>
    </cfRule>
  </conditionalFormatting>
  <conditionalFormatting sqref="K16:L18">
    <cfRule type="expression" dxfId="69" priority="3">
      <formula>$M$15="ИП"</formula>
    </cfRule>
  </conditionalFormatting>
  <conditionalFormatting sqref="M16:X16">
    <cfRule type="notContainsText" dxfId="68" priority="1" operator="notContains" text="*">
      <formula>ISERROR(SEARCH("*",M16))</formula>
    </cfRule>
    <cfRule type="containsText" dxfId="67" priority="2" operator="containsText" text="*">
      <formula>NOT(ISERROR(SEARCH("*",M16)))</formula>
    </cfRule>
  </conditionalFormatting>
  <dataValidations count="25">
    <dataValidation type="date" allowBlank="1" showInputMessage="1" showErrorMessage="1" sqref="M21:X21">
      <formula1>18264</formula1>
      <formula2>TODAY()</formula2>
    </dataValidation>
    <dataValidation type="list" allowBlank="1" showInputMessage="1" showErrorMessage="1" sqref="M29:X29">
      <formula1>OsnRassh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7:X37">
      <formula1>SobstvRegBiznes</formula1>
    </dataValidation>
    <dataValidation type="date" allowBlank="1" showInputMessage="1" showErrorMessage="1" sqref="M38:X38">
      <formula1>TODAY()</formula1>
      <formula2>401769</formula2>
    </dataValidation>
    <dataValidation type="whole" allowBlank="1" showInputMessage="1" showErrorMessage="1" sqref="M39:X39">
      <formula1>0</formula1>
      <formula2>1200</formula2>
    </dataValidation>
    <dataValidation type="whole" allowBlank="1" showInputMessage="1" showErrorMessage="1" sqref="M40:X41">
      <formula1>1</formula1>
      <formula2>1200</formula2>
    </dataValidation>
    <dataValidation type="textLength" allowBlank="1" showInputMessage="1" showErrorMessage="1" sqref="G50:H51 N57:O61 N75:O79">
      <formula1>4</formula1>
      <formula2>4</formula2>
    </dataValidation>
    <dataValidation type="textLength" allowBlank="1" showInputMessage="1" showErrorMessage="1" sqref="I50:J51">
      <formula1>6</formula1>
      <formula2>6</formula2>
    </dataValidation>
    <dataValidation type="date" allowBlank="1" showInputMessage="1" showErrorMessage="1" sqref="I46:J47 G57:H61 T57:U61 G75:H79 T75:U79 O113">
      <formula1>1</formula1>
      <formula2>TODAY()</formula2>
    </dataValidation>
    <dataValidation type="list" allowBlank="1" showInputMessage="1" showErrorMessage="1" sqref="G46:H47">
      <formula1>"Ген. директор, Гл. бухгалтер,Директор,"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F57:F61 F75:F79">
      <formula1>SobstvOPF</formula1>
    </dataValidation>
    <dataValidation type="decimal" allowBlank="1" showInputMessage="1" showErrorMessage="1" sqref="X64:Y68 X82:Y86">
      <formula1>0</formula1>
      <formula2>1</formula2>
    </dataValidation>
    <dataValidation type="whole" allowBlank="1" showInputMessage="1" showErrorMessage="1" sqref="V64:W68 V82:W86">
      <formula1>0</formula1>
      <formula2>12000</formula2>
    </dataValidation>
    <dataValidation type="textLength" allowBlank="1" showInputMessage="1" showErrorMessage="1" sqref="O93:S97">
      <formula1>20</formula1>
      <formula2>20</formula2>
    </dataValidation>
    <dataValidation type="list" allowBlank="1" showInputMessage="1" showErrorMessage="1" sqref="T93:Y97">
      <formula1>"Нет,Да,"</formula1>
    </dataValidation>
    <dataValidation type="list" allowBlank="1" showInputMessage="1" showErrorMessage="1" sqref="Z113:AA114 Z138:AA139">
      <formula1>"Да,Нет,"</formula1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A87D45A-D83A-49C8-95F1-3D967615D07F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DCA8BAAA-AAE7-4004-A3E0-9E5F0922BD70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M284"/>
  <sheetViews>
    <sheetView zoomScale="80" zoomScaleNormal="80" workbookViewId="0">
      <selection activeCell="B18" sqref="B18:D19"/>
    </sheetView>
  </sheetViews>
  <sheetFormatPr defaultColWidth="0" defaultRowHeight="15" zeroHeight="1" x14ac:dyDescent="0.25"/>
  <cols>
    <col min="1" max="22" width="10" style="67" customWidth="1"/>
    <col min="23" max="24" width="9.140625" style="67" customWidth="1"/>
    <col min="25" max="25" width="6.42578125" style="67" customWidth="1"/>
    <col min="26" max="26" width="11.140625" style="99" customWidth="1"/>
    <col min="27" max="27" width="9.140625" style="67" customWidth="1"/>
    <col min="28" max="39" width="0" style="67" hidden="1" customWidth="1"/>
    <col min="40" max="16384" width="9.140625" style="67" hidden="1"/>
  </cols>
  <sheetData>
    <row r="1" spans="1:27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ht="15.75" x14ac:dyDescent="0.25">
      <c r="A5" s="60"/>
      <c r="B5" s="224" t="s">
        <v>12</v>
      </c>
      <c r="C5" s="225"/>
      <c r="D5" s="225"/>
      <c r="E5" s="225"/>
      <c r="F5" s="225"/>
      <c r="G5" s="61"/>
      <c r="H5" s="61"/>
      <c r="I5" s="61"/>
      <c r="J5" s="62"/>
      <c r="K5" s="63"/>
      <c r="L5" s="64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65"/>
      <c r="AA5" s="64"/>
    </row>
    <row r="6" spans="1:27" ht="15.75" x14ac:dyDescent="0.25">
      <c r="A6" s="66"/>
      <c r="B6" s="225"/>
      <c r="C6" s="225"/>
      <c r="D6" s="225"/>
      <c r="E6" s="225"/>
      <c r="F6" s="225"/>
      <c r="G6" s="61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27" ht="25.5" customHeight="1" x14ac:dyDescent="0.3">
      <c r="A7" s="82"/>
      <c r="B7" s="70" t="s">
        <v>23</v>
      </c>
      <c r="C7" s="71"/>
      <c r="D7" s="71"/>
      <c r="E7" s="71"/>
      <c r="F7" s="71"/>
      <c r="G7" s="71"/>
      <c r="H7" s="71"/>
      <c r="I7" s="63"/>
      <c r="J7" s="63"/>
      <c r="K7" s="63"/>
      <c r="L7" s="73"/>
      <c r="M7" s="495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7"/>
      <c r="Y7" s="75" t="s">
        <v>636</v>
      </c>
      <c r="Z7" s="76" t="s">
        <v>634</v>
      </c>
      <c r="AA7" s="64"/>
    </row>
    <row r="8" spans="1:27" ht="25.5" customHeight="1" x14ac:dyDescent="0.3">
      <c r="A8" s="82"/>
      <c r="B8" s="70" t="s">
        <v>13</v>
      </c>
      <c r="C8" s="71"/>
      <c r="D8" s="71"/>
      <c r="E8" s="71"/>
      <c r="F8" s="71"/>
      <c r="G8" s="71"/>
      <c r="H8" s="71"/>
      <c r="I8" s="63"/>
      <c r="J8" s="63"/>
      <c r="K8" s="63"/>
      <c r="L8" s="83"/>
      <c r="M8" s="513"/>
      <c r="N8" s="499"/>
      <c r="O8" s="499"/>
      <c r="P8" s="499"/>
      <c r="Q8" s="499"/>
      <c r="R8" s="499"/>
      <c r="S8" s="499"/>
      <c r="T8" s="499"/>
      <c r="U8" s="499"/>
      <c r="V8" s="499"/>
      <c r="W8" s="499"/>
      <c r="X8" s="500"/>
      <c r="Y8" s="64"/>
      <c r="Z8" s="65"/>
      <c r="AA8" s="64"/>
    </row>
    <row r="9" spans="1:27" ht="25.5" customHeight="1" x14ac:dyDescent="0.3">
      <c r="A9" s="82"/>
      <c r="B9" s="70" t="s">
        <v>14</v>
      </c>
      <c r="C9" s="71"/>
      <c r="D9" s="71"/>
      <c r="E9" s="71"/>
      <c r="F9" s="71"/>
      <c r="G9" s="71"/>
      <c r="H9" s="71"/>
      <c r="I9" s="63"/>
      <c r="J9" s="63"/>
      <c r="K9" s="63"/>
      <c r="L9" s="83"/>
      <c r="M9" s="498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500"/>
      <c r="Y9" s="64"/>
      <c r="Z9" s="65"/>
      <c r="AA9" s="64"/>
    </row>
    <row r="10" spans="1:27" ht="25.5" customHeight="1" x14ac:dyDescent="0.3">
      <c r="A10" s="82"/>
      <c r="B10" s="70" t="s">
        <v>200</v>
      </c>
      <c r="C10" s="71"/>
      <c r="D10" s="71"/>
      <c r="E10" s="71"/>
      <c r="F10" s="71"/>
      <c r="G10" s="71"/>
      <c r="H10" s="71"/>
      <c r="I10" s="63"/>
      <c r="J10" s="63"/>
      <c r="K10" s="63"/>
      <c r="L10" s="83"/>
      <c r="M10" s="476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8"/>
      <c r="Y10" s="64"/>
      <c r="Z10" s="65"/>
      <c r="AA10" s="64"/>
    </row>
    <row r="11" spans="1:27" ht="25.5" customHeight="1" x14ac:dyDescent="0.3">
      <c r="A11" s="82"/>
      <c r="B11" s="70" t="s">
        <v>15</v>
      </c>
      <c r="C11" s="71"/>
      <c r="D11" s="71"/>
      <c r="E11" s="71"/>
      <c r="F11" s="71"/>
      <c r="G11" s="71"/>
      <c r="H11" s="71"/>
      <c r="I11" s="63"/>
      <c r="J11" s="63"/>
      <c r="K11" s="63"/>
      <c r="L11" s="83"/>
      <c r="M11" s="513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500"/>
      <c r="Y11" s="64"/>
      <c r="Z11" s="65"/>
      <c r="AA11" s="64"/>
    </row>
    <row r="12" spans="1:27" ht="25.5" customHeight="1" x14ac:dyDescent="0.3">
      <c r="A12" s="82"/>
      <c r="B12" s="70" t="s">
        <v>16</v>
      </c>
      <c r="C12" s="71"/>
      <c r="D12" s="71"/>
      <c r="E12" s="71"/>
      <c r="F12" s="71"/>
      <c r="G12" s="71"/>
      <c r="H12" s="71"/>
      <c r="I12" s="63"/>
      <c r="J12" s="63"/>
      <c r="K12" s="63"/>
      <c r="L12" s="83"/>
      <c r="M12" s="513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500"/>
      <c r="Y12" s="64"/>
      <c r="Z12" s="65"/>
      <c r="AA12" s="64"/>
    </row>
    <row r="13" spans="1:27" ht="25.5" customHeight="1" x14ac:dyDescent="0.3">
      <c r="A13" s="82"/>
      <c r="B13" s="70" t="s">
        <v>164</v>
      </c>
      <c r="C13" s="71"/>
      <c r="D13" s="71"/>
      <c r="E13" s="71"/>
      <c r="F13" s="71"/>
      <c r="G13" s="71"/>
      <c r="H13" s="71"/>
      <c r="I13" s="63"/>
      <c r="J13" s="63"/>
      <c r="K13" s="63"/>
      <c r="L13" s="83"/>
      <c r="M13" s="514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6"/>
      <c r="Y13" s="64"/>
      <c r="Z13" s="65"/>
      <c r="AA13" s="64"/>
    </row>
    <row r="14" spans="1:27" ht="25.5" customHeight="1" x14ac:dyDescent="0.3">
      <c r="A14" s="82"/>
      <c r="B14" s="70" t="s">
        <v>21</v>
      </c>
      <c r="C14" s="71"/>
      <c r="D14" s="71"/>
      <c r="E14" s="71"/>
      <c r="F14" s="71"/>
      <c r="G14" s="71"/>
      <c r="H14" s="71"/>
      <c r="I14" s="63"/>
      <c r="J14" s="63"/>
      <c r="K14" s="63"/>
      <c r="L14" s="83"/>
      <c r="M14" s="514"/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6"/>
      <c r="Y14" s="64"/>
      <c r="Z14" s="65"/>
      <c r="AA14" s="64"/>
    </row>
    <row r="15" spans="1:27" ht="25.5" customHeight="1" x14ac:dyDescent="0.3">
      <c r="A15" s="82"/>
      <c r="B15" s="69" t="s">
        <v>274</v>
      </c>
      <c r="C15" s="71"/>
      <c r="D15" s="71"/>
      <c r="E15" s="71"/>
      <c r="F15" s="71"/>
      <c r="G15" s="71"/>
      <c r="H15" s="71"/>
      <c r="I15" s="63"/>
      <c r="J15" s="63"/>
      <c r="K15" s="63"/>
      <c r="L15" s="83"/>
      <c r="M15" s="517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9"/>
      <c r="Y15" s="64"/>
      <c r="Z15" s="65"/>
      <c r="AA15" s="64"/>
    </row>
    <row r="16" spans="1:27" ht="25.5" customHeight="1" x14ac:dyDescent="0.3">
      <c r="A16" s="82"/>
      <c r="B16" s="70" t="s">
        <v>22</v>
      </c>
      <c r="C16" s="71"/>
      <c r="D16" s="71"/>
      <c r="E16" s="71"/>
      <c r="F16" s="71"/>
      <c r="G16" s="71"/>
      <c r="H16" s="71"/>
      <c r="I16" s="63"/>
      <c r="J16" s="63"/>
      <c r="K16" s="63"/>
      <c r="L16" s="73"/>
      <c r="M16" s="498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500"/>
      <c r="Y16" s="64"/>
      <c r="Z16" s="65"/>
      <c r="AA16" s="64"/>
    </row>
    <row r="17" spans="1:27" x14ac:dyDescent="0.25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4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64"/>
      <c r="Z17" s="65"/>
      <c r="AA17" s="64"/>
    </row>
    <row r="18" spans="1:27" ht="15" customHeight="1" x14ac:dyDescent="0.25">
      <c r="A18" s="63"/>
      <c r="B18" s="483" t="str">
        <f ca="1">HYPERLINK(SUBSTITUTE(CELL("адрес",From1To2),"'",""),"Назад")</f>
        <v>Назад</v>
      </c>
      <c r="C18" s="484"/>
      <c r="D18" s="485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483" t="str">
        <f ca="1">HYPERLINK(SUBSTITUTE(CELL("адрес",IF(M7="ИП",From32To1,From31To2)),"'",""),"Далее")</f>
        <v>Далее</v>
      </c>
      <c r="Y18" s="484"/>
      <c r="Z18" s="485"/>
      <c r="AA18" s="64"/>
    </row>
    <row r="19" spans="1:27" ht="15" customHeight="1" x14ac:dyDescent="0.25">
      <c r="A19" s="63"/>
      <c r="B19" s="486"/>
      <c r="C19" s="487"/>
      <c r="D19" s="488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486"/>
      <c r="Y19" s="487"/>
      <c r="Z19" s="488"/>
      <c r="AA19" s="64"/>
    </row>
    <row r="20" spans="1:27" s="64" customFormat="1" x14ac:dyDescent="0.25"/>
    <row r="21" spans="1:27" hidden="1" x14ac:dyDescent="0.25">
      <c r="Z21" s="67"/>
    </row>
    <row r="22" spans="1:27" hidden="1" x14ac:dyDescent="0.25">
      <c r="Z22" s="67"/>
    </row>
    <row r="23" spans="1:27" hidden="1" x14ac:dyDescent="0.25">
      <c r="Z23" s="67"/>
    </row>
    <row r="24" spans="1:27" hidden="1" x14ac:dyDescent="0.25">
      <c r="Z24" s="67"/>
    </row>
    <row r="25" spans="1:27" hidden="1" x14ac:dyDescent="0.25">
      <c r="Z25" s="67"/>
    </row>
    <row r="26" spans="1:27" hidden="1" x14ac:dyDescent="0.25">
      <c r="Z26" s="67"/>
    </row>
    <row r="27" spans="1:27" hidden="1" x14ac:dyDescent="0.25">
      <c r="Z27" s="67"/>
    </row>
    <row r="28" spans="1:27" hidden="1" x14ac:dyDescent="0.25">
      <c r="Z28" s="67"/>
    </row>
    <row r="29" spans="1:27" hidden="1" x14ac:dyDescent="0.25">
      <c r="Z29" s="67"/>
    </row>
    <row r="30" spans="1:27" hidden="1" x14ac:dyDescent="0.25">
      <c r="Z30" s="67"/>
    </row>
    <row r="31" spans="1:27" hidden="1" x14ac:dyDescent="0.25">
      <c r="Z31" s="67"/>
    </row>
    <row r="32" spans="1:27" hidden="1" x14ac:dyDescent="0.25">
      <c r="Z32" s="67"/>
    </row>
    <row r="33" spans="26:26" hidden="1" x14ac:dyDescent="0.25">
      <c r="Z33" s="67"/>
    </row>
    <row r="34" spans="26:26" hidden="1" x14ac:dyDescent="0.25">
      <c r="Z34" s="67"/>
    </row>
    <row r="35" spans="26:26" hidden="1" x14ac:dyDescent="0.25">
      <c r="Z35" s="67"/>
    </row>
    <row r="36" spans="26:26" hidden="1" x14ac:dyDescent="0.25">
      <c r="Z36" s="67"/>
    </row>
    <row r="37" spans="26:26" hidden="1" x14ac:dyDescent="0.25">
      <c r="Z37" s="67"/>
    </row>
    <row r="38" spans="26:26" hidden="1" x14ac:dyDescent="0.25">
      <c r="Z38" s="67"/>
    </row>
    <row r="39" spans="26:26" hidden="1" x14ac:dyDescent="0.25">
      <c r="Z39" s="67"/>
    </row>
    <row r="40" spans="26:26" hidden="1" x14ac:dyDescent="0.25">
      <c r="Z40" s="67"/>
    </row>
    <row r="41" spans="26:26" hidden="1" x14ac:dyDescent="0.25">
      <c r="Z41" s="67"/>
    </row>
    <row r="42" spans="26:26" hidden="1" x14ac:dyDescent="0.25">
      <c r="Z42" s="67"/>
    </row>
    <row r="43" spans="26:26" hidden="1" x14ac:dyDescent="0.25">
      <c r="Z43" s="67"/>
    </row>
    <row r="44" spans="26:26" hidden="1" x14ac:dyDescent="0.25">
      <c r="Z44" s="67"/>
    </row>
    <row r="45" spans="26:26" hidden="1" x14ac:dyDescent="0.25">
      <c r="Z45" s="67"/>
    </row>
    <row r="46" spans="26:26" hidden="1" x14ac:dyDescent="0.25">
      <c r="Z46" s="67"/>
    </row>
    <row r="47" spans="26:26" hidden="1" x14ac:dyDescent="0.25">
      <c r="Z47" s="67"/>
    </row>
    <row r="48" spans="26:26" hidden="1" x14ac:dyDescent="0.25">
      <c r="Z48" s="67"/>
    </row>
    <row r="49" spans="26:26" hidden="1" x14ac:dyDescent="0.25">
      <c r="Z49" s="67"/>
    </row>
    <row r="50" spans="26:26" hidden="1" x14ac:dyDescent="0.25">
      <c r="Z50" s="67"/>
    </row>
    <row r="51" spans="26:26" hidden="1" x14ac:dyDescent="0.25">
      <c r="Z51" s="67"/>
    </row>
    <row r="52" spans="26:26" hidden="1" x14ac:dyDescent="0.25">
      <c r="Z52" s="67"/>
    </row>
    <row r="53" spans="26:26" hidden="1" x14ac:dyDescent="0.25">
      <c r="Z53" s="67"/>
    </row>
    <row r="54" spans="26:26" hidden="1" x14ac:dyDescent="0.25">
      <c r="Z54" s="67"/>
    </row>
    <row r="55" spans="26:26" hidden="1" x14ac:dyDescent="0.25">
      <c r="Z55" s="67"/>
    </row>
    <row r="56" spans="26:26" hidden="1" x14ac:dyDescent="0.25">
      <c r="Z56" s="67"/>
    </row>
    <row r="57" spans="26:26" hidden="1" x14ac:dyDescent="0.25">
      <c r="Z57" s="67"/>
    </row>
    <row r="58" spans="26:26" hidden="1" x14ac:dyDescent="0.25">
      <c r="Z58" s="67"/>
    </row>
    <row r="59" spans="26:26" hidden="1" x14ac:dyDescent="0.25">
      <c r="Z59" s="67"/>
    </row>
    <row r="60" spans="26:26" hidden="1" x14ac:dyDescent="0.25">
      <c r="Z60" s="67"/>
    </row>
    <row r="61" spans="26:26" hidden="1" x14ac:dyDescent="0.25">
      <c r="Z61" s="67"/>
    </row>
    <row r="62" spans="26:26" hidden="1" x14ac:dyDescent="0.25">
      <c r="Z62" s="67"/>
    </row>
    <row r="63" spans="26:26" hidden="1" x14ac:dyDescent="0.25">
      <c r="Z63" s="67"/>
    </row>
    <row r="64" spans="26:26" hidden="1" x14ac:dyDescent="0.25">
      <c r="Z64" s="67"/>
    </row>
    <row r="65" spans="26:26" hidden="1" x14ac:dyDescent="0.25">
      <c r="Z65" s="67"/>
    </row>
    <row r="66" spans="26:26" hidden="1" x14ac:dyDescent="0.25">
      <c r="Z66" s="67"/>
    </row>
    <row r="67" spans="26:26" hidden="1" x14ac:dyDescent="0.25">
      <c r="Z67" s="67"/>
    </row>
    <row r="68" spans="26:26" hidden="1" x14ac:dyDescent="0.25">
      <c r="Z68" s="67"/>
    </row>
    <row r="69" spans="26:26" hidden="1" x14ac:dyDescent="0.25">
      <c r="Z69" s="67"/>
    </row>
    <row r="70" spans="26:26" hidden="1" x14ac:dyDescent="0.25">
      <c r="Z70" s="67"/>
    </row>
    <row r="71" spans="26:26" hidden="1" x14ac:dyDescent="0.25">
      <c r="Z71" s="67"/>
    </row>
    <row r="72" spans="26:26" hidden="1" x14ac:dyDescent="0.25">
      <c r="Z72" s="67"/>
    </row>
    <row r="73" spans="26:26" hidden="1" x14ac:dyDescent="0.25">
      <c r="Z73" s="67"/>
    </row>
    <row r="74" spans="26:26" hidden="1" x14ac:dyDescent="0.25">
      <c r="Z74" s="67"/>
    </row>
    <row r="75" spans="26:26" hidden="1" x14ac:dyDescent="0.25">
      <c r="Z75" s="67"/>
    </row>
    <row r="76" spans="26:26" hidden="1" x14ac:dyDescent="0.25">
      <c r="Z76" s="67"/>
    </row>
    <row r="77" spans="26:26" hidden="1" x14ac:dyDescent="0.25">
      <c r="Z77" s="67"/>
    </row>
    <row r="78" spans="26:26" hidden="1" x14ac:dyDescent="0.25">
      <c r="Z78" s="67"/>
    </row>
    <row r="79" spans="26:26" hidden="1" x14ac:dyDescent="0.25">
      <c r="Z79" s="67"/>
    </row>
    <row r="80" spans="26:26" hidden="1" x14ac:dyDescent="0.25">
      <c r="Z80" s="67"/>
    </row>
    <row r="81" spans="26:26" hidden="1" x14ac:dyDescent="0.25">
      <c r="Z81" s="67"/>
    </row>
    <row r="82" spans="26:26" hidden="1" x14ac:dyDescent="0.25">
      <c r="Z82" s="67"/>
    </row>
    <row r="83" spans="26:26" hidden="1" x14ac:dyDescent="0.25">
      <c r="Z83" s="67"/>
    </row>
    <row r="84" spans="26:26" hidden="1" x14ac:dyDescent="0.25">
      <c r="Z84" s="67"/>
    </row>
    <row r="85" spans="26:26" hidden="1" x14ac:dyDescent="0.25">
      <c r="Z85" s="67"/>
    </row>
    <row r="86" spans="26:26" hidden="1" x14ac:dyDescent="0.25">
      <c r="Z86" s="67"/>
    </row>
    <row r="87" spans="26:26" hidden="1" x14ac:dyDescent="0.25">
      <c r="Z87" s="67"/>
    </row>
    <row r="88" spans="26:26" hidden="1" x14ac:dyDescent="0.25">
      <c r="Z88" s="67"/>
    </row>
    <row r="89" spans="26:26" hidden="1" x14ac:dyDescent="0.25">
      <c r="Z89" s="67"/>
    </row>
    <row r="90" spans="26:26" hidden="1" x14ac:dyDescent="0.25">
      <c r="Z90" s="67"/>
    </row>
    <row r="91" spans="26:26" hidden="1" x14ac:dyDescent="0.25">
      <c r="Z91" s="67"/>
    </row>
    <row r="92" spans="26:26" hidden="1" x14ac:dyDescent="0.25">
      <c r="Z92" s="67"/>
    </row>
    <row r="93" spans="26:26" hidden="1" x14ac:dyDescent="0.25">
      <c r="Z93" s="67"/>
    </row>
    <row r="94" spans="26:26" hidden="1" x14ac:dyDescent="0.25">
      <c r="Z94" s="67"/>
    </row>
    <row r="95" spans="26:26" hidden="1" x14ac:dyDescent="0.25">
      <c r="Z95" s="67"/>
    </row>
    <row r="96" spans="26:26" hidden="1" x14ac:dyDescent="0.25">
      <c r="Z96" s="67"/>
    </row>
    <row r="97" spans="26:26" hidden="1" x14ac:dyDescent="0.25">
      <c r="Z97" s="67"/>
    </row>
    <row r="98" spans="26:26" hidden="1" x14ac:dyDescent="0.25">
      <c r="Z98" s="67"/>
    </row>
    <row r="99" spans="26:26" hidden="1" x14ac:dyDescent="0.25">
      <c r="Z99" s="67"/>
    </row>
    <row r="100" spans="26:26" hidden="1" x14ac:dyDescent="0.25">
      <c r="Z100" s="67"/>
    </row>
    <row r="101" spans="26:26" hidden="1" x14ac:dyDescent="0.25">
      <c r="Z101" s="67"/>
    </row>
    <row r="102" spans="26:26" hidden="1" x14ac:dyDescent="0.25">
      <c r="Z102" s="67"/>
    </row>
    <row r="103" spans="26:26" hidden="1" x14ac:dyDescent="0.25">
      <c r="Z103" s="67"/>
    </row>
    <row r="104" spans="26:26" hidden="1" x14ac:dyDescent="0.25">
      <c r="Z104" s="67"/>
    </row>
    <row r="105" spans="26:26" hidden="1" x14ac:dyDescent="0.25">
      <c r="Z105" s="67"/>
    </row>
    <row r="106" spans="26:26" hidden="1" x14ac:dyDescent="0.25">
      <c r="Z106" s="67"/>
    </row>
    <row r="107" spans="26:26" hidden="1" x14ac:dyDescent="0.25">
      <c r="Z107" s="67"/>
    </row>
    <row r="108" spans="26:26" hidden="1" x14ac:dyDescent="0.25">
      <c r="Z108" s="67"/>
    </row>
    <row r="109" spans="26:26" hidden="1" x14ac:dyDescent="0.25">
      <c r="Z109" s="67"/>
    </row>
    <row r="110" spans="26:26" hidden="1" x14ac:dyDescent="0.25">
      <c r="Z110" s="67"/>
    </row>
    <row r="111" spans="26:26" hidden="1" x14ac:dyDescent="0.25">
      <c r="Z111" s="67"/>
    </row>
    <row r="112" spans="26:26" hidden="1" x14ac:dyDescent="0.25">
      <c r="Z112" s="67"/>
    </row>
    <row r="113" spans="26:26" hidden="1" x14ac:dyDescent="0.25">
      <c r="Z113" s="67"/>
    </row>
    <row r="114" spans="26:26" hidden="1" x14ac:dyDescent="0.25">
      <c r="Z114" s="67"/>
    </row>
    <row r="115" spans="26:26" hidden="1" x14ac:dyDescent="0.25">
      <c r="Z115" s="67"/>
    </row>
    <row r="116" spans="26:26" hidden="1" x14ac:dyDescent="0.25">
      <c r="Z116" s="67"/>
    </row>
    <row r="117" spans="26:26" hidden="1" x14ac:dyDescent="0.25">
      <c r="Z117" s="67"/>
    </row>
    <row r="118" spans="26:26" hidden="1" x14ac:dyDescent="0.25">
      <c r="Z118" s="67"/>
    </row>
    <row r="119" spans="26:26" hidden="1" x14ac:dyDescent="0.25">
      <c r="Z119" s="67"/>
    </row>
    <row r="120" spans="26:26" hidden="1" x14ac:dyDescent="0.25">
      <c r="Z120" s="67"/>
    </row>
    <row r="121" spans="26:26" hidden="1" x14ac:dyDescent="0.25">
      <c r="Z121" s="67"/>
    </row>
    <row r="122" spans="26:26" hidden="1" x14ac:dyDescent="0.25">
      <c r="Z122" s="67"/>
    </row>
    <row r="123" spans="26:26" hidden="1" x14ac:dyDescent="0.25">
      <c r="Z123" s="67"/>
    </row>
    <row r="124" spans="26:26" hidden="1" x14ac:dyDescent="0.25">
      <c r="Z124" s="67"/>
    </row>
    <row r="125" spans="26:26" hidden="1" x14ac:dyDescent="0.25">
      <c r="Z125" s="67"/>
    </row>
    <row r="126" spans="26:26" hidden="1" x14ac:dyDescent="0.25">
      <c r="Z126" s="67"/>
    </row>
    <row r="127" spans="26:26" hidden="1" x14ac:dyDescent="0.25">
      <c r="Z127" s="67"/>
    </row>
    <row r="128" spans="26:26" hidden="1" x14ac:dyDescent="0.25">
      <c r="Z128" s="67"/>
    </row>
    <row r="129" spans="26:26" hidden="1" x14ac:dyDescent="0.25">
      <c r="Z129" s="67"/>
    </row>
    <row r="130" spans="26:26" hidden="1" x14ac:dyDescent="0.25">
      <c r="Z130" s="67"/>
    </row>
    <row r="131" spans="26:26" hidden="1" x14ac:dyDescent="0.25">
      <c r="Z131" s="67"/>
    </row>
    <row r="132" spans="26:26" hidden="1" x14ac:dyDescent="0.25">
      <c r="Z132" s="67"/>
    </row>
    <row r="133" spans="26:26" hidden="1" x14ac:dyDescent="0.25">
      <c r="Z133" s="67"/>
    </row>
    <row r="134" spans="26:26" hidden="1" x14ac:dyDescent="0.25">
      <c r="Z134" s="67"/>
    </row>
    <row r="135" spans="26:26" hidden="1" x14ac:dyDescent="0.25">
      <c r="Z135" s="67"/>
    </row>
    <row r="136" spans="26:26" hidden="1" x14ac:dyDescent="0.25">
      <c r="Z136" s="67"/>
    </row>
    <row r="137" spans="26:26" hidden="1" x14ac:dyDescent="0.25">
      <c r="Z137" s="67"/>
    </row>
    <row r="138" spans="26:26" hidden="1" x14ac:dyDescent="0.25">
      <c r="Z138" s="67"/>
    </row>
    <row r="139" spans="26:26" hidden="1" x14ac:dyDescent="0.25">
      <c r="Z139" s="67"/>
    </row>
    <row r="140" spans="26:26" hidden="1" x14ac:dyDescent="0.25">
      <c r="Z140" s="67"/>
    </row>
    <row r="141" spans="26:26" hidden="1" x14ac:dyDescent="0.25">
      <c r="Z141" s="67"/>
    </row>
    <row r="142" spans="26:26" hidden="1" x14ac:dyDescent="0.25">
      <c r="Z142" s="67"/>
    </row>
    <row r="143" spans="26:26" hidden="1" x14ac:dyDescent="0.25">
      <c r="Z143" s="67"/>
    </row>
    <row r="144" spans="26:26" hidden="1" x14ac:dyDescent="0.25">
      <c r="Z144" s="67"/>
    </row>
    <row r="145" spans="26:26" hidden="1" x14ac:dyDescent="0.25">
      <c r="Z145" s="67"/>
    </row>
    <row r="146" spans="26:26" hidden="1" x14ac:dyDescent="0.25">
      <c r="Z146" s="67"/>
    </row>
    <row r="147" spans="26:26" hidden="1" x14ac:dyDescent="0.25">
      <c r="Z147" s="67"/>
    </row>
    <row r="148" spans="26:26" hidden="1" x14ac:dyDescent="0.25">
      <c r="Z148" s="67"/>
    </row>
    <row r="149" spans="26:26" hidden="1" x14ac:dyDescent="0.25">
      <c r="Z149" s="67"/>
    </row>
    <row r="150" spans="26:26" hidden="1" x14ac:dyDescent="0.25">
      <c r="Z150" s="67"/>
    </row>
    <row r="151" spans="26:26" hidden="1" x14ac:dyDescent="0.25">
      <c r="Z151" s="67"/>
    </row>
    <row r="152" spans="26:26" hidden="1" x14ac:dyDescent="0.25">
      <c r="Z152" s="67"/>
    </row>
    <row r="153" spans="26:26" hidden="1" x14ac:dyDescent="0.25">
      <c r="Z153" s="67"/>
    </row>
    <row r="154" spans="26:26" hidden="1" x14ac:dyDescent="0.25">
      <c r="Z154" s="67"/>
    </row>
    <row r="155" spans="26:26" hidden="1" x14ac:dyDescent="0.25">
      <c r="Z155" s="67"/>
    </row>
    <row r="156" spans="26:26" hidden="1" x14ac:dyDescent="0.25">
      <c r="Z156" s="67"/>
    </row>
    <row r="157" spans="26:26" hidden="1" x14ac:dyDescent="0.25">
      <c r="Z157" s="67"/>
    </row>
    <row r="158" spans="26:26" hidden="1" x14ac:dyDescent="0.25">
      <c r="Z158" s="67"/>
    </row>
    <row r="159" spans="26:26" hidden="1" x14ac:dyDescent="0.25">
      <c r="Z159" s="67"/>
    </row>
    <row r="160" spans="26:26" hidden="1" x14ac:dyDescent="0.25">
      <c r="Z160" s="67"/>
    </row>
    <row r="161" spans="26:26" hidden="1" x14ac:dyDescent="0.25">
      <c r="Z161" s="67"/>
    </row>
    <row r="162" spans="26:26" hidden="1" x14ac:dyDescent="0.25">
      <c r="Z162" s="67"/>
    </row>
    <row r="163" spans="26:26" hidden="1" x14ac:dyDescent="0.25">
      <c r="Z163" s="67"/>
    </row>
    <row r="164" spans="26:26" hidden="1" x14ac:dyDescent="0.25">
      <c r="Z164" s="67"/>
    </row>
    <row r="165" spans="26:26" hidden="1" x14ac:dyDescent="0.25">
      <c r="Z165" s="67"/>
    </row>
    <row r="166" spans="26:26" hidden="1" x14ac:dyDescent="0.25">
      <c r="Z166" s="67"/>
    </row>
    <row r="167" spans="26:26" hidden="1" x14ac:dyDescent="0.25">
      <c r="Z167" s="67"/>
    </row>
    <row r="168" spans="26:26" hidden="1" x14ac:dyDescent="0.25">
      <c r="Z168" s="67"/>
    </row>
    <row r="169" spans="26:26" hidden="1" x14ac:dyDescent="0.25">
      <c r="Z169" s="67"/>
    </row>
    <row r="170" spans="26:26" hidden="1" x14ac:dyDescent="0.25">
      <c r="Z170" s="67"/>
    </row>
    <row r="171" spans="26:26" hidden="1" x14ac:dyDescent="0.25">
      <c r="Z171" s="67"/>
    </row>
    <row r="172" spans="26:26" hidden="1" x14ac:dyDescent="0.25">
      <c r="Z172" s="67"/>
    </row>
    <row r="173" spans="26:26" hidden="1" x14ac:dyDescent="0.25">
      <c r="Z173" s="67"/>
    </row>
    <row r="174" spans="26:26" hidden="1" x14ac:dyDescent="0.25">
      <c r="Z174" s="67"/>
    </row>
    <row r="175" spans="26:26" hidden="1" x14ac:dyDescent="0.25">
      <c r="Z175" s="67"/>
    </row>
    <row r="176" spans="26:26" hidden="1" x14ac:dyDescent="0.25">
      <c r="Z176" s="67"/>
    </row>
    <row r="177" spans="26:26" hidden="1" x14ac:dyDescent="0.25">
      <c r="Z177" s="67"/>
    </row>
    <row r="178" spans="26:26" hidden="1" x14ac:dyDescent="0.25">
      <c r="Z178" s="67"/>
    </row>
    <row r="179" spans="26:26" hidden="1" x14ac:dyDescent="0.25">
      <c r="Z179" s="67"/>
    </row>
    <row r="180" spans="26:26" hidden="1" x14ac:dyDescent="0.25">
      <c r="Z180" s="67"/>
    </row>
    <row r="181" spans="26:26" hidden="1" x14ac:dyDescent="0.25">
      <c r="Z181" s="67"/>
    </row>
    <row r="182" spans="26:26" hidden="1" x14ac:dyDescent="0.25">
      <c r="Z182" s="67"/>
    </row>
    <row r="183" spans="26:26" hidden="1" x14ac:dyDescent="0.25">
      <c r="Z183" s="67"/>
    </row>
    <row r="184" spans="26:26" hidden="1" x14ac:dyDescent="0.25">
      <c r="Z184" s="67"/>
    </row>
    <row r="185" spans="26:26" hidden="1" x14ac:dyDescent="0.25">
      <c r="Z185" s="67"/>
    </row>
    <row r="186" spans="26:26" hidden="1" x14ac:dyDescent="0.25">
      <c r="Z186" s="67"/>
    </row>
    <row r="187" spans="26:26" hidden="1" x14ac:dyDescent="0.25">
      <c r="Z187" s="67"/>
    </row>
    <row r="188" spans="26:26" hidden="1" x14ac:dyDescent="0.25">
      <c r="Z188" s="67"/>
    </row>
    <row r="189" spans="26:26" hidden="1" x14ac:dyDescent="0.25">
      <c r="Z189" s="67"/>
    </row>
    <row r="190" spans="26:26" hidden="1" x14ac:dyDescent="0.25">
      <c r="Z190" s="67"/>
    </row>
    <row r="191" spans="26:26" hidden="1" x14ac:dyDescent="0.25">
      <c r="Z191" s="67"/>
    </row>
    <row r="192" spans="26:26" hidden="1" x14ac:dyDescent="0.25">
      <c r="Z192" s="67"/>
    </row>
    <row r="193" spans="26:26" hidden="1" x14ac:dyDescent="0.25">
      <c r="Z193" s="67"/>
    </row>
    <row r="194" spans="26:26" hidden="1" x14ac:dyDescent="0.25">
      <c r="Z194" s="67"/>
    </row>
    <row r="195" spans="26:26" hidden="1" x14ac:dyDescent="0.25">
      <c r="Z195" s="67"/>
    </row>
    <row r="196" spans="26:26" hidden="1" x14ac:dyDescent="0.25">
      <c r="Z196" s="67"/>
    </row>
    <row r="197" spans="26:26" hidden="1" x14ac:dyDescent="0.25">
      <c r="Z197" s="67"/>
    </row>
    <row r="198" spans="26:26" hidden="1" x14ac:dyDescent="0.25">
      <c r="Z198" s="67"/>
    </row>
    <row r="199" spans="26:26" hidden="1" x14ac:dyDescent="0.25">
      <c r="Z199" s="67"/>
    </row>
    <row r="200" spans="26:26" hidden="1" x14ac:dyDescent="0.25">
      <c r="Z200" s="67"/>
    </row>
    <row r="201" spans="26:26" hidden="1" x14ac:dyDescent="0.25">
      <c r="Z201" s="67"/>
    </row>
    <row r="202" spans="26:26" hidden="1" x14ac:dyDescent="0.25">
      <c r="Z202" s="67"/>
    </row>
    <row r="203" spans="26:26" hidden="1" x14ac:dyDescent="0.25">
      <c r="Z203" s="67"/>
    </row>
    <row r="204" spans="26:26" hidden="1" x14ac:dyDescent="0.25">
      <c r="Z204" s="67"/>
    </row>
    <row r="205" spans="26:26" hidden="1" x14ac:dyDescent="0.25">
      <c r="Z205" s="67"/>
    </row>
    <row r="206" spans="26:26" hidden="1" x14ac:dyDescent="0.25">
      <c r="Z206" s="67"/>
    </row>
    <row r="207" spans="26:26" hidden="1" x14ac:dyDescent="0.25">
      <c r="Z207" s="67"/>
    </row>
    <row r="208" spans="26:26" hidden="1" x14ac:dyDescent="0.25">
      <c r="Z208" s="67"/>
    </row>
    <row r="209" spans="26:26" hidden="1" x14ac:dyDescent="0.25">
      <c r="Z209" s="67"/>
    </row>
    <row r="210" spans="26:26" hidden="1" x14ac:dyDescent="0.25">
      <c r="Z210" s="67"/>
    </row>
    <row r="211" spans="26:26" hidden="1" x14ac:dyDescent="0.25">
      <c r="Z211" s="67"/>
    </row>
    <row r="212" spans="26:26" hidden="1" x14ac:dyDescent="0.25">
      <c r="Z212" s="67"/>
    </row>
    <row r="213" spans="26:26" hidden="1" x14ac:dyDescent="0.25">
      <c r="Z213" s="67"/>
    </row>
    <row r="214" spans="26:26" hidden="1" x14ac:dyDescent="0.25">
      <c r="Z214" s="67"/>
    </row>
    <row r="215" spans="26:26" hidden="1" x14ac:dyDescent="0.25">
      <c r="Z215" s="67"/>
    </row>
    <row r="216" spans="26:26" hidden="1" x14ac:dyDescent="0.25">
      <c r="Z216" s="67"/>
    </row>
    <row r="217" spans="26:26" hidden="1" x14ac:dyDescent="0.25">
      <c r="Z217" s="67"/>
    </row>
    <row r="218" spans="26:26" hidden="1" x14ac:dyDescent="0.25">
      <c r="Z218" s="67"/>
    </row>
    <row r="219" spans="26:26" hidden="1" x14ac:dyDescent="0.25">
      <c r="Z219" s="67"/>
    </row>
    <row r="220" spans="26:26" hidden="1" x14ac:dyDescent="0.25">
      <c r="Z220" s="67"/>
    </row>
    <row r="221" spans="26:26" hidden="1" x14ac:dyDescent="0.25">
      <c r="Z221" s="67"/>
    </row>
    <row r="222" spans="26:26" hidden="1" x14ac:dyDescent="0.25">
      <c r="Z222" s="67"/>
    </row>
    <row r="223" spans="26:26" hidden="1" x14ac:dyDescent="0.25">
      <c r="Z223" s="67"/>
    </row>
    <row r="224" spans="26:26" hidden="1" x14ac:dyDescent="0.25">
      <c r="Z224" s="67"/>
    </row>
    <row r="225" spans="26:26" hidden="1" x14ac:dyDescent="0.25">
      <c r="Z225" s="67"/>
    </row>
    <row r="226" spans="26:26" hidden="1" x14ac:dyDescent="0.25">
      <c r="Z226" s="67"/>
    </row>
    <row r="227" spans="26:26" hidden="1" x14ac:dyDescent="0.25">
      <c r="Z227" s="67"/>
    </row>
    <row r="228" spans="26:26" hidden="1" x14ac:dyDescent="0.25">
      <c r="Z228" s="67"/>
    </row>
    <row r="229" spans="26:26" hidden="1" x14ac:dyDescent="0.25">
      <c r="Z229" s="67"/>
    </row>
    <row r="230" spans="26:26" hidden="1" x14ac:dyDescent="0.25">
      <c r="Z230" s="67"/>
    </row>
    <row r="231" spans="26:26" hidden="1" x14ac:dyDescent="0.25">
      <c r="Z231" s="67"/>
    </row>
    <row r="232" spans="26:26" hidden="1" x14ac:dyDescent="0.25">
      <c r="Z232" s="67"/>
    </row>
    <row r="233" spans="26:26" hidden="1" x14ac:dyDescent="0.25">
      <c r="Z233" s="67"/>
    </row>
    <row r="234" spans="26:26" hidden="1" x14ac:dyDescent="0.25">
      <c r="Z234" s="67"/>
    </row>
    <row r="235" spans="26:26" hidden="1" x14ac:dyDescent="0.25">
      <c r="Z235" s="67"/>
    </row>
    <row r="236" spans="26:26" hidden="1" x14ac:dyDescent="0.25">
      <c r="Z236" s="67"/>
    </row>
    <row r="237" spans="26:26" hidden="1" x14ac:dyDescent="0.25">
      <c r="Z237" s="67"/>
    </row>
    <row r="238" spans="26:26" hidden="1" x14ac:dyDescent="0.25">
      <c r="Z238" s="67"/>
    </row>
    <row r="239" spans="26:26" hidden="1" x14ac:dyDescent="0.25">
      <c r="Z239" s="67"/>
    </row>
    <row r="240" spans="26:26" hidden="1" x14ac:dyDescent="0.25">
      <c r="Z240" s="67"/>
    </row>
    <row r="241" spans="26:26" hidden="1" x14ac:dyDescent="0.25">
      <c r="Z241" s="67"/>
    </row>
    <row r="242" spans="26:26" hidden="1" x14ac:dyDescent="0.25">
      <c r="Z242" s="67"/>
    </row>
    <row r="243" spans="26:26" hidden="1" x14ac:dyDescent="0.25">
      <c r="Z243" s="67"/>
    </row>
    <row r="244" spans="26:26" hidden="1" x14ac:dyDescent="0.25">
      <c r="Z244" s="67"/>
    </row>
    <row r="245" spans="26:26" hidden="1" x14ac:dyDescent="0.25">
      <c r="Z245" s="67"/>
    </row>
    <row r="246" spans="26:26" hidden="1" x14ac:dyDescent="0.25">
      <c r="Z246" s="67"/>
    </row>
    <row r="247" spans="26:26" hidden="1" x14ac:dyDescent="0.25">
      <c r="Z247" s="67"/>
    </row>
    <row r="248" spans="26:26" hidden="1" x14ac:dyDescent="0.25">
      <c r="Z248" s="67"/>
    </row>
    <row r="249" spans="26:26" hidden="1" x14ac:dyDescent="0.25">
      <c r="Z249" s="67"/>
    </row>
    <row r="250" spans="26:26" hidden="1" x14ac:dyDescent="0.25">
      <c r="Z250" s="67"/>
    </row>
    <row r="251" spans="26:26" hidden="1" x14ac:dyDescent="0.25">
      <c r="Z251" s="67"/>
    </row>
    <row r="252" spans="26:26" hidden="1" x14ac:dyDescent="0.25">
      <c r="Z252" s="67"/>
    </row>
    <row r="253" spans="26:26" hidden="1" x14ac:dyDescent="0.25">
      <c r="Z253" s="67"/>
    </row>
    <row r="254" spans="26:26" hidden="1" x14ac:dyDescent="0.25">
      <c r="Z254" s="67"/>
    </row>
    <row r="255" spans="26:26" hidden="1" x14ac:dyDescent="0.25">
      <c r="Z255" s="67"/>
    </row>
    <row r="256" spans="26:26" hidden="1" x14ac:dyDescent="0.25">
      <c r="Z256" s="67"/>
    </row>
    <row r="257" spans="26:26" hidden="1" x14ac:dyDescent="0.25">
      <c r="Z257" s="67"/>
    </row>
    <row r="258" spans="26:26" hidden="1" x14ac:dyDescent="0.25">
      <c r="Z258" s="67"/>
    </row>
    <row r="259" spans="26:26" hidden="1" x14ac:dyDescent="0.25">
      <c r="Z259" s="67"/>
    </row>
    <row r="260" spans="26:26" hidden="1" x14ac:dyDescent="0.25">
      <c r="Z260" s="67"/>
    </row>
    <row r="261" spans="26:26" hidden="1" x14ac:dyDescent="0.25">
      <c r="Z261" s="67"/>
    </row>
    <row r="262" spans="26:26" hidden="1" x14ac:dyDescent="0.25">
      <c r="Z262" s="67"/>
    </row>
    <row r="263" spans="26:26" hidden="1" x14ac:dyDescent="0.25">
      <c r="Z263" s="67"/>
    </row>
    <row r="264" spans="26:26" hidden="1" x14ac:dyDescent="0.25">
      <c r="Z264" s="67"/>
    </row>
    <row r="265" spans="26:26" hidden="1" x14ac:dyDescent="0.25">
      <c r="Z265" s="67"/>
    </row>
    <row r="266" spans="26:26" hidden="1" x14ac:dyDescent="0.25">
      <c r="Z266" s="67"/>
    </row>
    <row r="267" spans="26:26" hidden="1" x14ac:dyDescent="0.25">
      <c r="Z267" s="67"/>
    </row>
    <row r="268" spans="26:26" hidden="1" x14ac:dyDescent="0.25">
      <c r="Z268" s="67"/>
    </row>
    <row r="269" spans="26:26" hidden="1" x14ac:dyDescent="0.25">
      <c r="Z269" s="67"/>
    </row>
    <row r="270" spans="26:26" hidden="1" x14ac:dyDescent="0.25">
      <c r="Z270" s="67"/>
    </row>
    <row r="271" spans="26:26" hidden="1" x14ac:dyDescent="0.25">
      <c r="Z271" s="67"/>
    </row>
    <row r="272" spans="26:26" hidden="1" x14ac:dyDescent="0.25">
      <c r="Z272" s="67"/>
    </row>
    <row r="273" spans="26:26" hidden="1" x14ac:dyDescent="0.25">
      <c r="Z273" s="67"/>
    </row>
    <row r="274" spans="26:26" hidden="1" x14ac:dyDescent="0.25">
      <c r="Z274" s="67"/>
    </row>
    <row r="275" spans="26:26" hidden="1" x14ac:dyDescent="0.25">
      <c r="Z275" s="67"/>
    </row>
    <row r="276" spans="26:26" hidden="1" x14ac:dyDescent="0.25">
      <c r="Z276" s="67"/>
    </row>
    <row r="277" spans="26:26" hidden="1" x14ac:dyDescent="0.25">
      <c r="Z277" s="67"/>
    </row>
    <row r="278" spans="26:26" hidden="1" x14ac:dyDescent="0.25">
      <c r="Z278" s="67"/>
    </row>
    <row r="279" spans="26:26" hidden="1" x14ac:dyDescent="0.25">
      <c r="Z279" s="67"/>
    </row>
    <row r="280" spans="26:26" hidden="1" x14ac:dyDescent="0.25">
      <c r="Z280" s="67"/>
    </row>
    <row r="281" spans="26:26" hidden="1" x14ac:dyDescent="0.25">
      <c r="Z281" s="67"/>
    </row>
    <row r="282" spans="26:26" hidden="1" x14ac:dyDescent="0.25">
      <c r="Z282" s="67"/>
    </row>
    <row r="283" spans="26:26" hidden="1" x14ac:dyDescent="0.25">
      <c r="Z283" s="67"/>
    </row>
    <row r="284" spans="26:26" hidden="1" x14ac:dyDescent="0.25">
      <c r="Z284" s="67"/>
    </row>
  </sheetData>
  <sheetProtection sheet="1" objects="1" scenarios="1"/>
  <mergeCells count="15">
    <mergeCell ref="B18:D19"/>
    <mergeCell ref="M8:X8"/>
    <mergeCell ref="M9:X9"/>
    <mergeCell ref="M10:X10"/>
    <mergeCell ref="M11:X11"/>
    <mergeCell ref="M12:X12"/>
    <mergeCell ref="M13:X13"/>
    <mergeCell ref="X18:Z19"/>
    <mergeCell ref="M14:X14"/>
    <mergeCell ref="M15:X15"/>
    <mergeCell ref="R2:Y3"/>
    <mergeCell ref="I3:Q3"/>
    <mergeCell ref="B5:F6"/>
    <mergeCell ref="M7:X7"/>
    <mergeCell ref="M16:X16"/>
  </mergeCells>
  <conditionalFormatting sqref="M7:X7 M9:X16">
    <cfRule type="notContainsText" dxfId="1334" priority="10" operator="notContains" text="*">
      <formula>ISERROR(SEARCH("*",M7))</formula>
    </cfRule>
    <cfRule type="containsText" dxfId="1333" priority="11" operator="containsText" text="*">
      <formula>NOT(ISERROR(SEARCH("*",M7)))</formula>
    </cfRule>
  </conditionalFormatting>
  <dataValidations count="2">
    <dataValidation type="list" allowBlank="1" showInputMessage="1" showErrorMessage="1" sqref="M7:X7">
      <formula1>ZaemOPF</formula1>
    </dataValidation>
    <dataValidation type="date" allowBlank="1" showInputMessage="1" showErrorMessage="1" sqref="M10:X10">
      <formula1>18264</formula1>
      <formula2>TODAY()</formula2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954A18D-59CF-49D3-9889-6F6F8F50B48F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9" id="{312BB411-96EB-4FDF-BEE1-607BF720C17A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M8:X8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AM141"/>
  <sheetViews>
    <sheetView zoomScale="80" zoomScaleNormal="80" workbookViewId="0">
      <selection activeCell="T128" sqref="T128"/>
    </sheetView>
  </sheetViews>
  <sheetFormatPr defaultColWidth="0" defaultRowHeight="15" customHeight="1" zeroHeight="1" x14ac:dyDescent="0.25"/>
  <cols>
    <col min="1" max="29" width="9.140625" style="143" customWidth="1"/>
    <col min="30" max="39" width="0" style="143" hidden="1" customWidth="1"/>
    <col min="40" max="16384" width="0" style="143" hidden="1"/>
  </cols>
  <sheetData>
    <row r="1" spans="1:29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</row>
    <row r="2" spans="1:29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</row>
    <row r="3" spans="1:29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740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</row>
    <row r="4" spans="1:29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</row>
    <row r="5" spans="1:29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483" t="str">
        <f ca="1">HYPERLINK(SUBSTITUTE(CELL("адрес",From5To3ULFL5),"'",""),"Назад")</f>
        <v>Назад</v>
      </c>
      <c r="AA5" s="484"/>
      <c r="AB5" s="485"/>
      <c r="AC5" s="140"/>
    </row>
    <row r="6" spans="1:29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486"/>
      <c r="AA6" s="487"/>
      <c r="AB6" s="488"/>
      <c r="AC6" s="140"/>
    </row>
    <row r="7" spans="1:29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7"/>
      <c r="K7" s="147"/>
      <c r="L7" s="150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</row>
    <row r="8" spans="1:29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7"/>
      <c r="K8" s="147"/>
      <c r="L8" s="150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</row>
    <row r="9" spans="1:29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7"/>
      <c r="K9" s="147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</row>
    <row r="10" spans="1:29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7"/>
      <c r="K10" s="147"/>
      <c r="L10" s="150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</row>
    <row r="11" spans="1:29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7"/>
      <c r="K11" s="147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</row>
    <row r="12" spans="1:29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</row>
    <row r="13" spans="1:29" ht="15.75" x14ac:dyDescent="0.25">
      <c r="A13" s="136"/>
      <c r="B13" s="700" t="s">
        <v>731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2"/>
      <c r="AA13" s="140"/>
      <c r="AB13" s="140"/>
      <c r="AC13" s="140"/>
    </row>
    <row r="14" spans="1:29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2"/>
      <c r="AA14" s="140"/>
      <c r="AB14" s="140"/>
      <c r="AC14" s="140"/>
    </row>
    <row r="15" spans="1:29" ht="25.5" customHeight="1" x14ac:dyDescent="0.3">
      <c r="A15" s="159"/>
      <c r="B15" s="146" t="s">
        <v>23</v>
      </c>
      <c r="C15" s="147"/>
      <c r="D15" s="147"/>
      <c r="E15" s="147"/>
      <c r="F15" s="147"/>
      <c r="G15" s="147"/>
      <c r="H15" s="147"/>
      <c r="I15" s="147"/>
      <c r="J15" s="147"/>
      <c r="K15" s="147"/>
      <c r="L15" s="150"/>
      <c r="M15" s="1007">
        <f>Анкета5!C50</f>
        <v>0</v>
      </c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9"/>
      <c r="Y15" s="140"/>
      <c r="Z15" s="142"/>
      <c r="AA15" s="140"/>
      <c r="AB15" s="140"/>
      <c r="AC15" s="140"/>
    </row>
    <row r="16" spans="1:29" ht="25.5" customHeight="1" x14ac:dyDescent="0.3">
      <c r="A16" s="159"/>
      <c r="B16" s="146" t="s">
        <v>666</v>
      </c>
      <c r="C16" s="147"/>
      <c r="D16" s="147"/>
      <c r="E16" s="147"/>
      <c r="F16" s="147"/>
      <c r="G16" s="147"/>
      <c r="H16" s="147"/>
      <c r="I16" s="147"/>
      <c r="J16" s="147"/>
      <c r="K16" s="1010" t="s">
        <v>732</v>
      </c>
      <c r="L16" s="1011"/>
      <c r="M16" s="1007">
        <f>Анкета5!D50</f>
        <v>0</v>
      </c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9"/>
      <c r="Y16" s="140"/>
      <c r="Z16" s="142"/>
      <c r="AA16" s="140"/>
      <c r="AB16" s="140"/>
      <c r="AC16" s="140"/>
    </row>
    <row r="17" spans="1:29" ht="25.5" customHeight="1" x14ac:dyDescent="0.3">
      <c r="A17" s="159"/>
      <c r="B17" s="146" t="s">
        <v>667</v>
      </c>
      <c r="C17" s="147"/>
      <c r="D17" s="147"/>
      <c r="E17" s="147"/>
      <c r="F17" s="147"/>
      <c r="G17" s="147"/>
      <c r="H17" s="147"/>
      <c r="I17" s="147"/>
      <c r="J17" s="147"/>
      <c r="K17" s="1010" t="s">
        <v>732</v>
      </c>
      <c r="L17" s="1011"/>
      <c r="M17" s="498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500"/>
      <c r="Y17" s="140"/>
      <c r="Z17" s="142"/>
      <c r="AA17" s="140"/>
      <c r="AB17" s="140"/>
      <c r="AC17" s="140"/>
    </row>
    <row r="18" spans="1:29" ht="25.5" customHeight="1" x14ac:dyDescent="0.3">
      <c r="A18" s="159"/>
      <c r="B18" s="146" t="s">
        <v>668</v>
      </c>
      <c r="C18" s="147"/>
      <c r="D18" s="147"/>
      <c r="E18" s="147"/>
      <c r="F18" s="147"/>
      <c r="G18" s="147"/>
      <c r="H18" s="147"/>
      <c r="I18" s="147"/>
      <c r="J18" s="147"/>
      <c r="K18" s="1010" t="s">
        <v>732</v>
      </c>
      <c r="L18" s="1011"/>
      <c r="M18" s="495"/>
      <c r="N18" s="496"/>
      <c r="O18" s="496"/>
      <c r="P18" s="496"/>
      <c r="Q18" s="496"/>
      <c r="R18" s="496"/>
      <c r="S18" s="496"/>
      <c r="T18" s="496"/>
      <c r="U18" s="161" t="s">
        <v>669</v>
      </c>
      <c r="V18" s="217"/>
      <c r="W18" s="520"/>
      <c r="X18" s="497"/>
      <c r="Y18" s="140"/>
      <c r="Z18" s="142"/>
      <c r="AA18" s="140"/>
      <c r="AB18" s="140"/>
      <c r="AC18" s="140"/>
    </row>
    <row r="19" spans="1:29" ht="25.5" customHeight="1" x14ac:dyDescent="0.3">
      <c r="A19" s="159"/>
      <c r="B19" s="146" t="s">
        <v>13</v>
      </c>
      <c r="C19" s="147"/>
      <c r="D19" s="147"/>
      <c r="E19" s="147"/>
      <c r="F19" s="147"/>
      <c r="G19" s="147"/>
      <c r="H19" s="147"/>
      <c r="I19" s="139"/>
      <c r="J19" s="154"/>
      <c r="K19" s="139"/>
      <c r="L19" s="160"/>
      <c r="M19" s="513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500"/>
      <c r="Y19" s="140"/>
      <c r="Z19" s="142"/>
      <c r="AA19" s="140"/>
      <c r="AB19" s="140"/>
      <c r="AC19" s="140"/>
    </row>
    <row r="20" spans="1:29" ht="25.5" customHeight="1" x14ac:dyDescent="0.3">
      <c r="A20" s="159"/>
      <c r="B20" s="146" t="s">
        <v>14</v>
      </c>
      <c r="C20" s="147"/>
      <c r="D20" s="147"/>
      <c r="E20" s="147"/>
      <c r="F20" s="147"/>
      <c r="G20" s="147"/>
      <c r="H20" s="147"/>
      <c r="I20" s="139"/>
      <c r="J20" s="154"/>
      <c r="K20" s="139"/>
      <c r="L20" s="160"/>
      <c r="M20" s="498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500"/>
      <c r="Y20" s="140"/>
      <c r="Z20" s="142"/>
      <c r="AA20" s="140"/>
      <c r="AB20" s="140"/>
      <c r="AC20" s="140"/>
    </row>
    <row r="21" spans="1:29" ht="25.5" customHeight="1" x14ac:dyDescent="0.3">
      <c r="A21" s="159"/>
      <c r="B21" s="146" t="s">
        <v>200</v>
      </c>
      <c r="C21" s="147"/>
      <c r="D21" s="147"/>
      <c r="E21" s="147"/>
      <c r="F21" s="147"/>
      <c r="G21" s="147"/>
      <c r="H21" s="147"/>
      <c r="I21" s="139"/>
      <c r="J21" s="154"/>
      <c r="K21" s="139"/>
      <c r="L21" s="160"/>
      <c r="M21" s="476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8"/>
      <c r="Y21" s="140"/>
      <c r="Z21" s="142"/>
      <c r="AA21" s="140"/>
      <c r="AB21" s="140"/>
      <c r="AC21" s="140"/>
    </row>
    <row r="22" spans="1:29" ht="25.5" customHeight="1" x14ac:dyDescent="0.3">
      <c r="A22" s="159"/>
      <c r="B22" s="146" t="s">
        <v>15</v>
      </c>
      <c r="C22" s="147"/>
      <c r="D22" s="147"/>
      <c r="E22" s="147"/>
      <c r="F22" s="147"/>
      <c r="G22" s="147"/>
      <c r="H22" s="147"/>
      <c r="I22" s="139"/>
      <c r="J22" s="154"/>
      <c r="K22" s="139"/>
      <c r="L22" s="160"/>
      <c r="M22" s="513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500"/>
      <c r="Y22" s="140"/>
      <c r="Z22" s="142"/>
      <c r="AA22" s="140"/>
      <c r="AB22" s="140"/>
      <c r="AC22" s="140"/>
    </row>
    <row r="23" spans="1:29" ht="25.5" customHeight="1" x14ac:dyDescent="0.3">
      <c r="A23" s="159"/>
      <c r="B23" s="146" t="s">
        <v>16</v>
      </c>
      <c r="C23" s="147"/>
      <c r="D23" s="147"/>
      <c r="E23" s="147"/>
      <c r="F23" s="147"/>
      <c r="G23" s="147"/>
      <c r="H23" s="147"/>
      <c r="I23" s="139"/>
      <c r="J23" s="154"/>
      <c r="K23" s="139"/>
      <c r="L23" s="160"/>
      <c r="M23" s="513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500"/>
      <c r="Y23" s="140"/>
      <c r="Z23" s="142"/>
      <c r="AA23" s="140"/>
      <c r="AB23" s="140"/>
      <c r="AC23" s="140"/>
    </row>
    <row r="24" spans="1:29" ht="25.5" customHeight="1" x14ac:dyDescent="0.3">
      <c r="A24" s="159"/>
      <c r="B24" s="146" t="s">
        <v>164</v>
      </c>
      <c r="C24" s="147"/>
      <c r="D24" s="147"/>
      <c r="E24" s="147"/>
      <c r="F24" s="147"/>
      <c r="G24" s="147"/>
      <c r="H24" s="147"/>
      <c r="I24" s="139"/>
      <c r="J24" s="154"/>
      <c r="K24" s="139"/>
      <c r="L24" s="160"/>
      <c r="M24" s="514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6"/>
      <c r="Y24" s="140"/>
      <c r="Z24" s="142"/>
      <c r="AA24" s="140"/>
      <c r="AB24" s="140"/>
      <c r="AC24" s="140"/>
    </row>
    <row r="25" spans="1:29" ht="25.5" customHeight="1" x14ac:dyDescent="0.3">
      <c r="A25" s="159"/>
      <c r="B25" s="146" t="s">
        <v>21</v>
      </c>
      <c r="C25" s="147"/>
      <c r="D25" s="147"/>
      <c r="E25" s="147"/>
      <c r="F25" s="147"/>
      <c r="G25" s="147"/>
      <c r="H25" s="147"/>
      <c r="I25" s="139"/>
      <c r="J25" s="154"/>
      <c r="K25" s="139"/>
      <c r="L25" s="160"/>
      <c r="M25" s="514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6"/>
      <c r="Y25" s="140"/>
      <c r="Z25" s="142"/>
      <c r="AA25" s="140"/>
      <c r="AB25" s="140"/>
      <c r="AC25" s="140"/>
    </row>
    <row r="26" spans="1:29" ht="25.5" customHeight="1" x14ac:dyDescent="0.3">
      <c r="A26" s="159"/>
      <c r="B26" s="145" t="s">
        <v>274</v>
      </c>
      <c r="C26" s="147"/>
      <c r="D26" s="147"/>
      <c r="E26" s="147"/>
      <c r="F26" s="147"/>
      <c r="G26" s="147"/>
      <c r="H26" s="147"/>
      <c r="I26" s="139"/>
      <c r="J26" s="154"/>
      <c r="K26" s="139"/>
      <c r="L26" s="160"/>
      <c r="M26" s="517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9"/>
      <c r="Y26" s="140"/>
      <c r="Z26" s="142"/>
      <c r="AA26" s="140"/>
      <c r="AB26" s="140"/>
      <c r="AC26" s="140"/>
    </row>
    <row r="27" spans="1:29" ht="25.5" customHeight="1" x14ac:dyDescent="0.3">
      <c r="A27" s="159"/>
      <c r="B27" s="146" t="s">
        <v>22</v>
      </c>
      <c r="C27" s="147"/>
      <c r="D27" s="147"/>
      <c r="E27" s="147"/>
      <c r="F27" s="147"/>
      <c r="G27" s="147"/>
      <c r="H27" s="147"/>
      <c r="I27" s="139"/>
      <c r="J27" s="154"/>
      <c r="K27" s="139"/>
      <c r="L27" s="149"/>
      <c r="M27" s="498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500"/>
      <c r="Y27" s="140"/>
      <c r="Z27" s="142"/>
      <c r="AA27" s="140"/>
      <c r="AB27" s="140"/>
      <c r="AC27" s="140"/>
    </row>
    <row r="28" spans="1:29" ht="25.5" customHeight="1" x14ac:dyDescent="0.3">
      <c r="A28" s="159"/>
      <c r="B28" s="145" t="s">
        <v>399</v>
      </c>
      <c r="C28" s="146"/>
      <c r="D28" s="146"/>
      <c r="E28" s="146"/>
      <c r="F28" s="146"/>
      <c r="G28" s="146"/>
      <c r="H28" s="146"/>
      <c r="I28" s="175"/>
      <c r="J28" s="154"/>
      <c r="K28" s="139"/>
      <c r="L28" s="149"/>
      <c r="M28" s="495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7"/>
      <c r="Y28" s="169" t="s">
        <v>636</v>
      </c>
      <c r="Z28" s="152" t="s">
        <v>634</v>
      </c>
      <c r="AA28" s="140"/>
      <c r="AB28" s="140"/>
      <c r="AC28" s="140"/>
    </row>
    <row r="29" spans="1:29" ht="25.5" customHeight="1" x14ac:dyDescent="0.3">
      <c r="A29" s="159"/>
      <c r="B29" s="146" t="s">
        <v>19</v>
      </c>
      <c r="C29" s="146"/>
      <c r="D29" s="146"/>
      <c r="E29" s="146"/>
      <c r="F29" s="146"/>
      <c r="G29" s="146"/>
      <c r="H29" s="146"/>
      <c r="I29" s="175"/>
      <c r="J29" s="154"/>
      <c r="K29" s="139"/>
      <c r="L29" s="149"/>
      <c r="M29" s="495"/>
      <c r="N29" s="496"/>
      <c r="O29" s="496"/>
      <c r="P29" s="496"/>
      <c r="Q29" s="496"/>
      <c r="R29" s="496"/>
      <c r="S29" s="496"/>
      <c r="T29" s="496"/>
      <c r="U29" s="496"/>
      <c r="V29" s="496"/>
      <c r="W29" s="496"/>
      <c r="X29" s="497"/>
      <c r="Y29" s="169" t="s">
        <v>636</v>
      </c>
      <c r="Z29" s="152" t="s">
        <v>634</v>
      </c>
      <c r="AA29" s="140"/>
      <c r="AB29" s="140"/>
      <c r="AC29" s="140"/>
    </row>
    <row r="30" spans="1:29" ht="25.5" customHeight="1" x14ac:dyDescent="0.3">
      <c r="A30" s="159"/>
      <c r="B30" s="146" t="s">
        <v>24</v>
      </c>
      <c r="C30" s="146"/>
      <c r="D30" s="146"/>
      <c r="E30" s="146"/>
      <c r="F30" s="146"/>
      <c r="G30" s="146"/>
      <c r="H30" s="146"/>
      <c r="I30" s="175"/>
      <c r="J30" s="154"/>
      <c r="K30" s="139"/>
      <c r="L30" s="149"/>
      <c r="M30" s="527"/>
      <c r="N30" s="496"/>
      <c r="O30" s="496"/>
      <c r="P30" s="496"/>
      <c r="Q30" s="496"/>
      <c r="R30" s="496"/>
      <c r="S30" s="496"/>
      <c r="T30" s="496"/>
      <c r="U30" s="496"/>
      <c r="V30" s="496"/>
      <c r="W30" s="496"/>
      <c r="X30" s="497"/>
      <c r="Y30" s="140"/>
      <c r="Z30" s="142"/>
      <c r="AA30" s="140"/>
      <c r="AB30" s="140"/>
      <c r="AC30" s="140"/>
    </row>
    <row r="31" spans="1:29" ht="25.5" customHeight="1" x14ac:dyDescent="0.3">
      <c r="A31" s="159"/>
      <c r="B31" s="173" t="s">
        <v>27</v>
      </c>
      <c r="C31" s="173"/>
      <c r="D31" s="173"/>
      <c r="E31" s="173"/>
      <c r="F31" s="173"/>
      <c r="G31" s="173"/>
      <c r="H31" s="173"/>
      <c r="I31" s="174"/>
      <c r="J31" s="154"/>
      <c r="K31" s="139"/>
      <c r="L31" s="149"/>
      <c r="M31" s="495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7"/>
      <c r="Y31" s="169" t="s">
        <v>636</v>
      </c>
      <c r="Z31" s="152" t="s">
        <v>634</v>
      </c>
      <c r="AA31" s="140"/>
      <c r="AB31" s="140"/>
      <c r="AC31" s="140"/>
    </row>
    <row r="32" spans="1:29" ht="25.5" customHeight="1" x14ac:dyDescent="0.3">
      <c r="A32" s="159"/>
      <c r="B32" s="145" t="s">
        <v>703</v>
      </c>
      <c r="C32" s="146"/>
      <c r="D32" s="146"/>
      <c r="E32" s="146"/>
      <c r="F32" s="146"/>
      <c r="G32" s="146"/>
      <c r="H32" s="146"/>
      <c r="I32" s="175"/>
      <c r="J32" s="154"/>
      <c r="K32" s="139"/>
      <c r="L32" s="149"/>
      <c r="M32" s="495"/>
      <c r="N32" s="496"/>
      <c r="O32" s="496"/>
      <c r="P32" s="496"/>
      <c r="Q32" s="496"/>
      <c r="R32" s="496"/>
      <c r="S32" s="496"/>
      <c r="T32" s="496"/>
      <c r="U32" s="496"/>
      <c r="V32" s="496"/>
      <c r="W32" s="496"/>
      <c r="X32" s="497"/>
      <c r="Y32" s="169" t="s">
        <v>636</v>
      </c>
      <c r="Z32" s="152" t="s">
        <v>634</v>
      </c>
      <c r="AA32" s="140"/>
      <c r="AB32" s="140"/>
      <c r="AC32" s="140"/>
    </row>
    <row r="33" spans="1:39" ht="25.5" customHeight="1" x14ac:dyDescent="0.3">
      <c r="A33" s="159"/>
      <c r="B33" s="146" t="s">
        <v>704</v>
      </c>
      <c r="C33" s="146"/>
      <c r="D33" s="146"/>
      <c r="E33" s="146"/>
      <c r="F33" s="146"/>
      <c r="G33" s="146"/>
      <c r="H33" s="146"/>
      <c r="I33" s="175"/>
      <c r="J33" s="154"/>
      <c r="K33" s="139"/>
      <c r="L33" s="149"/>
      <c r="M33" s="495"/>
      <c r="N33" s="496"/>
      <c r="O33" s="496"/>
      <c r="P33" s="496"/>
      <c r="Q33" s="496"/>
      <c r="R33" s="496"/>
      <c r="S33" s="496"/>
      <c r="T33" s="496"/>
      <c r="U33" s="496"/>
      <c r="V33" s="496"/>
      <c r="W33" s="496"/>
      <c r="X33" s="497"/>
      <c r="Y33" s="169" t="s">
        <v>636</v>
      </c>
      <c r="Z33" s="152" t="s">
        <v>634</v>
      </c>
      <c r="AA33" s="140"/>
      <c r="AB33" s="140"/>
      <c r="AC33" s="140"/>
    </row>
    <row r="34" spans="1:39" ht="25.5" customHeight="1" x14ac:dyDescent="0.3">
      <c r="A34" s="159"/>
      <c r="B34" s="146" t="s">
        <v>705</v>
      </c>
      <c r="C34" s="146"/>
      <c r="D34" s="146"/>
      <c r="E34" s="146"/>
      <c r="F34" s="146"/>
      <c r="G34" s="146"/>
      <c r="H34" s="146"/>
      <c r="I34" s="175"/>
      <c r="J34" s="154"/>
      <c r="K34" s="139"/>
      <c r="L34" s="149"/>
      <c r="M34" s="495"/>
      <c r="N34" s="496"/>
      <c r="O34" s="496"/>
      <c r="P34" s="496"/>
      <c r="Q34" s="496"/>
      <c r="R34" s="496"/>
      <c r="S34" s="496"/>
      <c r="T34" s="496"/>
      <c r="U34" s="496"/>
      <c r="V34" s="496"/>
      <c r="W34" s="496"/>
      <c r="X34" s="497"/>
      <c r="Y34" s="140"/>
      <c r="Z34" s="142"/>
      <c r="AA34" s="140"/>
      <c r="AB34" s="140"/>
      <c r="AC34" s="140"/>
    </row>
    <row r="35" spans="1:39" ht="25.5" customHeight="1" x14ac:dyDescent="0.3">
      <c r="A35" s="159"/>
      <c r="B35" s="173" t="s">
        <v>706</v>
      </c>
      <c r="C35" s="173"/>
      <c r="D35" s="173"/>
      <c r="E35" s="173"/>
      <c r="F35" s="173"/>
      <c r="G35" s="173"/>
      <c r="H35" s="173"/>
      <c r="I35" s="174"/>
      <c r="J35" s="154"/>
      <c r="K35" s="139"/>
      <c r="L35" s="149"/>
      <c r="M35" s="495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7"/>
      <c r="Y35" s="169" t="s">
        <v>636</v>
      </c>
      <c r="Z35" s="152" t="s">
        <v>634</v>
      </c>
      <c r="AA35" s="140"/>
      <c r="AB35" s="140"/>
      <c r="AC35" s="140"/>
    </row>
    <row r="36" spans="1:39" ht="25.5" customHeight="1" x14ac:dyDescent="0.3">
      <c r="A36" s="159"/>
      <c r="B36" s="207" t="s">
        <v>365</v>
      </c>
      <c r="C36" s="173"/>
      <c r="D36" s="173"/>
      <c r="E36" s="173"/>
      <c r="F36" s="173"/>
      <c r="G36" s="173"/>
      <c r="H36" s="173"/>
      <c r="I36" s="174"/>
      <c r="J36" s="154"/>
      <c r="K36" s="139"/>
      <c r="L36" s="149"/>
      <c r="M36" s="901" t="s">
        <v>377</v>
      </c>
      <c r="N36" s="902"/>
      <c r="O36" s="902"/>
      <c r="P36" s="530"/>
      <c r="Q36" s="531"/>
      <c r="R36" s="532"/>
      <c r="S36" s="906" t="s">
        <v>378</v>
      </c>
      <c r="T36" s="902"/>
      <c r="U36" s="902"/>
      <c r="V36" s="530"/>
      <c r="W36" s="531"/>
      <c r="X36" s="532"/>
      <c r="Y36" s="169" t="s">
        <v>636</v>
      </c>
      <c r="Z36" s="152" t="s">
        <v>634</v>
      </c>
      <c r="AA36" s="140"/>
      <c r="AB36" s="140"/>
      <c r="AC36" s="140"/>
    </row>
    <row r="37" spans="1:39" ht="25.5" customHeight="1" x14ac:dyDescent="0.3">
      <c r="A37" s="159"/>
      <c r="B37" s="146" t="s">
        <v>20</v>
      </c>
      <c r="C37" s="146"/>
      <c r="D37" s="146"/>
      <c r="E37" s="146"/>
      <c r="F37" s="146"/>
      <c r="G37" s="146"/>
      <c r="H37" s="146"/>
      <c r="I37" s="175"/>
      <c r="J37" s="154"/>
      <c r="K37" s="139"/>
      <c r="L37" s="149"/>
      <c r="M37" s="495"/>
      <c r="N37" s="496"/>
      <c r="O37" s="496"/>
      <c r="P37" s="496"/>
      <c r="Q37" s="496"/>
      <c r="R37" s="496"/>
      <c r="S37" s="496"/>
      <c r="T37" s="496"/>
      <c r="U37" s="496"/>
      <c r="V37" s="496"/>
      <c r="W37" s="496"/>
      <c r="X37" s="497"/>
      <c r="Y37" s="169" t="s">
        <v>636</v>
      </c>
      <c r="Z37" s="152" t="s">
        <v>634</v>
      </c>
      <c r="AA37" s="140"/>
      <c r="AB37" s="140"/>
      <c r="AC37" s="140"/>
    </row>
    <row r="38" spans="1:39" ht="25.5" customHeight="1" x14ac:dyDescent="0.3">
      <c r="A38" s="159"/>
      <c r="B38" s="145" t="s">
        <v>635</v>
      </c>
      <c r="C38" s="146"/>
      <c r="D38" s="146"/>
      <c r="E38" s="146"/>
      <c r="F38" s="146"/>
      <c r="G38" s="146"/>
      <c r="H38" s="146"/>
      <c r="I38" s="175"/>
      <c r="J38" s="154"/>
      <c r="K38" s="139"/>
      <c r="L38" s="149"/>
      <c r="M38" s="476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8"/>
      <c r="Y38" s="140"/>
      <c r="Z38" s="142"/>
      <c r="AA38" s="140"/>
      <c r="AB38" s="140"/>
      <c r="AC38" s="140"/>
    </row>
    <row r="39" spans="1:39" ht="25.5" customHeight="1" x14ac:dyDescent="0.3">
      <c r="A39" s="159"/>
      <c r="B39" s="146" t="s">
        <v>34</v>
      </c>
      <c r="C39" s="146"/>
      <c r="D39" s="146"/>
      <c r="E39" s="146"/>
      <c r="F39" s="146"/>
      <c r="G39" s="146"/>
      <c r="H39" s="146"/>
      <c r="I39" s="175"/>
      <c r="J39" s="154"/>
      <c r="K39" s="139"/>
      <c r="L39" s="149"/>
      <c r="M39" s="492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4"/>
      <c r="Y39" s="140"/>
      <c r="Z39" s="142"/>
      <c r="AA39" s="140"/>
      <c r="AB39" s="140"/>
      <c r="AC39" s="140"/>
      <c r="AE39" s="867"/>
      <c r="AF39" s="868"/>
      <c r="AG39" s="868"/>
      <c r="AH39" s="868"/>
      <c r="AI39" s="868"/>
      <c r="AJ39" s="868"/>
      <c r="AK39" s="868"/>
      <c r="AL39" s="868"/>
      <c r="AM39" s="154"/>
    </row>
    <row r="40" spans="1:39" ht="25.5" customHeight="1" x14ac:dyDescent="0.3">
      <c r="A40" s="159"/>
      <c r="B40" s="145" t="s">
        <v>733</v>
      </c>
      <c r="C40" s="146"/>
      <c r="D40" s="146"/>
      <c r="E40" s="146"/>
      <c r="F40" s="146"/>
      <c r="G40" s="146"/>
      <c r="H40" s="146"/>
      <c r="I40" s="175"/>
      <c r="J40" s="154"/>
      <c r="K40" s="139"/>
      <c r="L40" s="149"/>
      <c r="M40" s="492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4"/>
      <c r="Y40" s="140"/>
      <c r="Z40" s="142"/>
      <c r="AA40" s="140"/>
      <c r="AB40" s="140"/>
      <c r="AC40" s="140"/>
    </row>
    <row r="41" spans="1:39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42"/>
      <c r="AA41" s="140"/>
      <c r="AB41" s="140"/>
      <c r="AC41" s="140"/>
    </row>
    <row r="42" spans="1:39" ht="15.75" customHeight="1" x14ac:dyDescent="0.25">
      <c r="A42" s="136"/>
      <c r="B42" s="1012" t="s">
        <v>734</v>
      </c>
      <c r="C42" s="1012"/>
      <c r="D42" s="1012"/>
      <c r="E42" s="1012"/>
      <c r="F42" s="1012"/>
      <c r="G42" s="1012"/>
      <c r="H42" s="1012"/>
      <c r="I42" s="1012"/>
      <c r="J42" s="1012"/>
      <c r="K42" s="1012"/>
      <c r="L42" s="1012"/>
      <c r="M42" s="1012"/>
      <c r="N42" s="1012"/>
      <c r="O42" s="1012"/>
      <c r="P42" s="1012"/>
      <c r="Q42" s="1012"/>
      <c r="R42" s="1012"/>
      <c r="S42" s="1012"/>
      <c r="T42" s="1012"/>
      <c r="U42" s="1012"/>
      <c r="V42" s="1012"/>
      <c r="W42" s="1012"/>
      <c r="X42" s="1012"/>
      <c r="Y42" s="1012"/>
      <c r="Z42" s="208"/>
      <c r="AA42" s="140"/>
      <c r="AB42" s="140"/>
      <c r="AC42" s="140"/>
    </row>
    <row r="43" spans="1:39" ht="15.75" customHeight="1" x14ac:dyDescent="0.25">
      <c r="A43" s="141"/>
      <c r="B43" s="1012"/>
      <c r="C43" s="1012"/>
      <c r="D43" s="1012"/>
      <c r="E43" s="1012"/>
      <c r="F43" s="1012"/>
      <c r="G43" s="1012"/>
      <c r="H43" s="1012"/>
      <c r="I43" s="1012"/>
      <c r="J43" s="1012"/>
      <c r="K43" s="1012"/>
      <c r="L43" s="1012"/>
      <c r="M43" s="1012"/>
      <c r="N43" s="1012"/>
      <c r="O43" s="1012"/>
      <c r="P43" s="1012"/>
      <c r="Q43" s="1012"/>
      <c r="R43" s="1012"/>
      <c r="S43" s="1012"/>
      <c r="T43" s="1012"/>
      <c r="U43" s="1012"/>
      <c r="V43" s="1012"/>
      <c r="W43" s="1012"/>
      <c r="X43" s="1012"/>
      <c r="Y43" s="1012"/>
      <c r="Z43" s="208"/>
      <c r="AA43" s="140"/>
      <c r="AB43" s="140"/>
      <c r="AC43" s="140"/>
    </row>
    <row r="44" spans="1:39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42"/>
      <c r="AA44" s="140"/>
      <c r="AB44" s="140"/>
      <c r="AC44" s="140"/>
    </row>
    <row r="45" spans="1:39" x14ac:dyDescent="0.25">
      <c r="A45" s="139"/>
      <c r="B45" s="703" t="s">
        <v>289</v>
      </c>
      <c r="C45" s="703"/>
      <c r="D45" s="703"/>
      <c r="E45" s="703"/>
      <c r="F45" s="703"/>
      <c r="G45" s="703" t="s">
        <v>278</v>
      </c>
      <c r="H45" s="703"/>
      <c r="I45" s="703" t="s">
        <v>290</v>
      </c>
      <c r="J45" s="702"/>
      <c r="K45" s="703" t="s">
        <v>293</v>
      </c>
      <c r="L45" s="703"/>
      <c r="M45" s="703"/>
      <c r="N45" s="703"/>
      <c r="O45" s="703"/>
      <c r="P45" s="703"/>
      <c r="Q45" s="703"/>
      <c r="R45" s="702" t="s">
        <v>156</v>
      </c>
      <c r="S45" s="702"/>
      <c r="T45" s="703" t="s">
        <v>287</v>
      </c>
      <c r="U45" s="703"/>
      <c r="V45" s="703"/>
      <c r="W45" s="703"/>
      <c r="X45" s="703"/>
      <c r="Y45" s="703"/>
      <c r="Z45" s="142"/>
      <c r="AA45" s="140"/>
      <c r="AB45" s="140"/>
      <c r="AC45" s="140"/>
    </row>
    <row r="46" spans="1:39" ht="18.75" x14ac:dyDescent="0.25">
      <c r="A46" s="139"/>
      <c r="B46" s="579"/>
      <c r="C46" s="570"/>
      <c r="D46" s="570"/>
      <c r="E46" s="570"/>
      <c r="F46" s="570"/>
      <c r="G46" s="572"/>
      <c r="H46" s="572"/>
      <c r="I46" s="572"/>
      <c r="J46" s="572"/>
      <c r="K46" s="580"/>
      <c r="L46" s="581"/>
      <c r="M46" s="581"/>
      <c r="N46" s="581"/>
      <c r="O46" s="581"/>
      <c r="P46" s="581"/>
      <c r="Q46" s="582"/>
      <c r="R46" s="578"/>
      <c r="S46" s="578"/>
      <c r="T46" s="545"/>
      <c r="U46" s="545"/>
      <c r="V46" s="545"/>
      <c r="W46" s="545"/>
      <c r="X46" s="545"/>
      <c r="Y46" s="545"/>
      <c r="Z46" s="142"/>
      <c r="AA46" s="140"/>
      <c r="AB46" s="140"/>
      <c r="AC46" s="140"/>
    </row>
    <row r="47" spans="1:39" ht="18.75" x14ac:dyDescent="0.25">
      <c r="A47" s="139"/>
      <c r="B47" s="540"/>
      <c r="C47" s="574"/>
      <c r="D47" s="574"/>
      <c r="E47" s="574"/>
      <c r="F47" s="574"/>
      <c r="G47" s="572"/>
      <c r="H47" s="572"/>
      <c r="I47" s="569"/>
      <c r="J47" s="569"/>
      <c r="K47" s="575"/>
      <c r="L47" s="576"/>
      <c r="M47" s="576"/>
      <c r="N47" s="576"/>
      <c r="O47" s="576"/>
      <c r="P47" s="576"/>
      <c r="Q47" s="577"/>
      <c r="R47" s="578"/>
      <c r="S47" s="578"/>
      <c r="T47" s="564"/>
      <c r="U47" s="564"/>
      <c r="V47" s="564"/>
      <c r="W47" s="564"/>
      <c r="X47" s="564"/>
      <c r="Y47" s="564"/>
      <c r="Z47" s="142"/>
      <c r="AA47" s="140"/>
      <c r="AB47" s="140"/>
      <c r="AC47" s="140"/>
    </row>
    <row r="48" spans="1:39" x14ac:dyDescent="0.25">
      <c r="A48" s="1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42"/>
      <c r="AA48" s="140"/>
      <c r="AB48" s="140"/>
      <c r="AC48" s="140"/>
    </row>
    <row r="49" spans="1:29" x14ac:dyDescent="0.25">
      <c r="A49" s="139"/>
      <c r="B49" s="703" t="s">
        <v>289</v>
      </c>
      <c r="C49" s="703"/>
      <c r="D49" s="703"/>
      <c r="E49" s="703"/>
      <c r="F49" s="703"/>
      <c r="G49" s="702" t="s">
        <v>208</v>
      </c>
      <c r="H49" s="702"/>
      <c r="I49" s="703" t="s">
        <v>291</v>
      </c>
      <c r="J49" s="702"/>
      <c r="K49" s="702" t="s">
        <v>209</v>
      </c>
      <c r="L49" s="702"/>
      <c r="M49" s="703" t="s">
        <v>283</v>
      </c>
      <c r="N49" s="703"/>
      <c r="O49" s="703"/>
      <c r="P49" s="703"/>
      <c r="Q49" s="703"/>
      <c r="R49" s="702" t="s">
        <v>363</v>
      </c>
      <c r="S49" s="702"/>
      <c r="T49" s="703" t="s">
        <v>292</v>
      </c>
      <c r="U49" s="703"/>
      <c r="V49" s="703"/>
      <c r="W49" s="703"/>
      <c r="X49" s="703"/>
      <c r="Y49" s="703"/>
      <c r="Z49" s="142"/>
      <c r="AA49" s="140"/>
      <c r="AB49" s="140"/>
      <c r="AC49" s="140"/>
    </row>
    <row r="50" spans="1:29" ht="18.75" x14ac:dyDescent="0.25">
      <c r="A50" s="139"/>
      <c r="B50" s="567" t="str">
        <f>IF(B46&lt;&gt;"",B46,"")</f>
        <v/>
      </c>
      <c r="C50" s="567"/>
      <c r="D50" s="567"/>
      <c r="E50" s="567"/>
      <c r="F50" s="567"/>
      <c r="G50" s="571"/>
      <c r="H50" s="571"/>
      <c r="I50" s="571"/>
      <c r="J50" s="571"/>
      <c r="K50" s="572"/>
      <c r="L50" s="572"/>
      <c r="M50" s="570"/>
      <c r="N50" s="570"/>
      <c r="O50" s="570"/>
      <c r="P50" s="570"/>
      <c r="Q50" s="570"/>
      <c r="R50" s="571"/>
      <c r="S50" s="571"/>
      <c r="T50" s="573"/>
      <c r="U50" s="545"/>
      <c r="V50" s="545"/>
      <c r="W50" s="545"/>
      <c r="X50" s="545"/>
      <c r="Y50" s="545"/>
      <c r="Z50" s="142"/>
      <c r="AA50" s="140"/>
      <c r="AB50" s="140"/>
      <c r="AC50" s="140"/>
    </row>
    <row r="51" spans="1:29" ht="18.75" x14ac:dyDescent="0.25">
      <c r="A51" s="139"/>
      <c r="B51" s="567" t="str">
        <f>IF(B47&lt;&gt;"",B47,"")</f>
        <v/>
      </c>
      <c r="C51" s="567"/>
      <c r="D51" s="567"/>
      <c r="E51" s="567"/>
      <c r="F51" s="567"/>
      <c r="G51" s="568"/>
      <c r="H51" s="568"/>
      <c r="I51" s="568"/>
      <c r="J51" s="568"/>
      <c r="K51" s="569"/>
      <c r="L51" s="569"/>
      <c r="M51" s="570"/>
      <c r="N51" s="570"/>
      <c r="O51" s="570"/>
      <c r="P51" s="570"/>
      <c r="Q51" s="570"/>
      <c r="R51" s="568"/>
      <c r="S51" s="568"/>
      <c r="T51" s="563"/>
      <c r="U51" s="564"/>
      <c r="V51" s="564"/>
      <c r="W51" s="564"/>
      <c r="X51" s="564"/>
      <c r="Y51" s="564"/>
      <c r="Z51" s="142"/>
      <c r="AA51" s="140"/>
      <c r="AB51" s="140"/>
      <c r="AC51" s="140"/>
    </row>
    <row r="52" spans="1:29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42"/>
      <c r="AA52" s="140"/>
      <c r="AB52" s="140"/>
      <c r="AC52" s="140"/>
    </row>
    <row r="53" spans="1:29" ht="15.75" x14ac:dyDescent="0.25">
      <c r="A53" s="136"/>
      <c r="B53" s="1012" t="s">
        <v>736</v>
      </c>
      <c r="C53" s="1012"/>
      <c r="D53" s="1012"/>
      <c r="E53" s="1012"/>
      <c r="F53" s="1012"/>
      <c r="G53" s="1012"/>
      <c r="H53" s="1012"/>
      <c r="I53" s="1012"/>
      <c r="J53" s="1012"/>
      <c r="K53" s="1012"/>
      <c r="L53" s="1012"/>
      <c r="M53" s="1012"/>
      <c r="N53" s="1012"/>
      <c r="O53" s="1012"/>
      <c r="P53" s="1012"/>
      <c r="Q53" s="1012"/>
      <c r="R53" s="1012"/>
      <c r="S53" s="1012"/>
      <c r="T53" s="1012"/>
      <c r="U53" s="1012"/>
      <c r="V53" s="1012"/>
      <c r="W53" s="1012"/>
      <c r="X53" s="1012"/>
      <c r="Y53" s="1012"/>
      <c r="Z53" s="140"/>
      <c r="AA53" s="140"/>
      <c r="AB53" s="140"/>
      <c r="AC53" s="140"/>
    </row>
    <row r="54" spans="1:29" ht="15.75" x14ac:dyDescent="0.25">
      <c r="A54" s="136"/>
      <c r="B54" s="1012"/>
      <c r="C54" s="1012"/>
      <c r="D54" s="1012"/>
      <c r="E54" s="1012"/>
      <c r="F54" s="1012"/>
      <c r="G54" s="1012"/>
      <c r="H54" s="1012"/>
      <c r="I54" s="1012"/>
      <c r="J54" s="1012"/>
      <c r="K54" s="1012"/>
      <c r="L54" s="1012"/>
      <c r="M54" s="1012"/>
      <c r="N54" s="1012"/>
      <c r="O54" s="1012"/>
      <c r="P54" s="1012"/>
      <c r="Q54" s="1012"/>
      <c r="R54" s="1012"/>
      <c r="S54" s="1012"/>
      <c r="T54" s="1012"/>
      <c r="U54" s="1012"/>
      <c r="V54" s="1012"/>
      <c r="W54" s="1012"/>
      <c r="X54" s="1012"/>
      <c r="Y54" s="1012"/>
      <c r="Z54" s="140"/>
      <c r="AA54" s="140"/>
      <c r="AB54" s="140"/>
      <c r="AC54" s="140"/>
    </row>
    <row r="55" spans="1:29" ht="27" customHeight="1" x14ac:dyDescent="0.25">
      <c r="A55" s="139"/>
      <c r="B55" s="139"/>
      <c r="C55" s="139"/>
      <c r="D55" s="139"/>
      <c r="E55" s="139"/>
      <c r="F55" s="180" t="s">
        <v>637</v>
      </c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42"/>
      <c r="AA55" s="140"/>
      <c r="AB55" s="140"/>
      <c r="AC55" s="140"/>
    </row>
    <row r="56" spans="1:29" ht="45" customHeight="1" x14ac:dyDescent="0.25">
      <c r="A56" s="139"/>
      <c r="B56" s="703" t="s">
        <v>286</v>
      </c>
      <c r="C56" s="703"/>
      <c r="D56" s="703"/>
      <c r="E56" s="703"/>
      <c r="F56" s="216" t="s">
        <v>468</v>
      </c>
      <c r="G56" s="703" t="s">
        <v>285</v>
      </c>
      <c r="H56" s="702"/>
      <c r="I56" s="703" t="s">
        <v>288</v>
      </c>
      <c r="J56" s="702"/>
      <c r="K56" s="702"/>
      <c r="L56" s="702"/>
      <c r="M56" s="702"/>
      <c r="N56" s="702" t="s">
        <v>208</v>
      </c>
      <c r="O56" s="702"/>
      <c r="P56" s="703" t="s">
        <v>284</v>
      </c>
      <c r="Q56" s="702"/>
      <c r="R56" s="883" t="s">
        <v>477</v>
      </c>
      <c r="S56" s="884"/>
      <c r="T56" s="703" t="s">
        <v>209</v>
      </c>
      <c r="U56" s="702"/>
      <c r="V56" s="703" t="s">
        <v>283</v>
      </c>
      <c r="W56" s="703"/>
      <c r="X56" s="703"/>
      <c r="Y56" s="703"/>
      <c r="Z56" s="142"/>
      <c r="AA56" s="140"/>
      <c r="AB56" s="140"/>
      <c r="AC56" s="140"/>
    </row>
    <row r="57" spans="1:29" ht="30" customHeight="1" x14ac:dyDescent="0.25">
      <c r="A57" s="139"/>
      <c r="B57" s="579"/>
      <c r="C57" s="570"/>
      <c r="D57" s="570"/>
      <c r="E57" s="570"/>
      <c r="F57" s="219"/>
      <c r="G57" s="572"/>
      <c r="H57" s="572"/>
      <c r="I57" s="579"/>
      <c r="J57" s="570"/>
      <c r="K57" s="570"/>
      <c r="L57" s="570"/>
      <c r="M57" s="570"/>
      <c r="N57" s="571"/>
      <c r="O57" s="571"/>
      <c r="P57" s="571"/>
      <c r="Q57" s="571"/>
      <c r="R57" s="571"/>
      <c r="S57" s="571"/>
      <c r="T57" s="572"/>
      <c r="U57" s="572"/>
      <c r="V57" s="570"/>
      <c r="W57" s="570"/>
      <c r="X57" s="570"/>
      <c r="Y57" s="570"/>
      <c r="Z57" s="142"/>
      <c r="AA57" s="140"/>
      <c r="AB57" s="140"/>
      <c r="AC57" s="140"/>
    </row>
    <row r="58" spans="1:29" ht="24" customHeight="1" x14ac:dyDescent="0.25">
      <c r="A58" s="139"/>
      <c r="B58" s="574"/>
      <c r="C58" s="574"/>
      <c r="D58" s="574"/>
      <c r="E58" s="574"/>
      <c r="F58" s="219"/>
      <c r="G58" s="569"/>
      <c r="H58" s="569"/>
      <c r="I58" s="540"/>
      <c r="J58" s="574"/>
      <c r="K58" s="574"/>
      <c r="L58" s="574"/>
      <c r="M58" s="574"/>
      <c r="N58" s="571"/>
      <c r="O58" s="571"/>
      <c r="P58" s="568"/>
      <c r="Q58" s="568"/>
      <c r="R58" s="568"/>
      <c r="S58" s="568"/>
      <c r="T58" s="572"/>
      <c r="U58" s="572"/>
      <c r="V58" s="574"/>
      <c r="W58" s="574"/>
      <c r="X58" s="574"/>
      <c r="Y58" s="574"/>
      <c r="Z58" s="142"/>
      <c r="AA58" s="140"/>
      <c r="AB58" s="140"/>
      <c r="AC58" s="140"/>
    </row>
    <row r="59" spans="1:29" ht="24" customHeight="1" x14ac:dyDescent="0.25">
      <c r="A59" s="139"/>
      <c r="B59" s="540"/>
      <c r="C59" s="574"/>
      <c r="D59" s="574"/>
      <c r="E59" s="574"/>
      <c r="F59" s="219"/>
      <c r="G59" s="569"/>
      <c r="H59" s="569"/>
      <c r="I59" s="574"/>
      <c r="J59" s="574"/>
      <c r="K59" s="574"/>
      <c r="L59" s="574"/>
      <c r="M59" s="574"/>
      <c r="N59" s="571"/>
      <c r="O59" s="571"/>
      <c r="P59" s="568"/>
      <c r="Q59" s="568"/>
      <c r="R59" s="568"/>
      <c r="S59" s="568"/>
      <c r="T59" s="572"/>
      <c r="U59" s="572"/>
      <c r="V59" s="574"/>
      <c r="W59" s="574"/>
      <c r="X59" s="574"/>
      <c r="Y59" s="574"/>
      <c r="Z59" s="142"/>
      <c r="AA59" s="140"/>
      <c r="AB59" s="140"/>
      <c r="AC59" s="140"/>
    </row>
    <row r="60" spans="1:29" ht="24" customHeight="1" x14ac:dyDescent="0.25">
      <c r="A60" s="139"/>
      <c r="B60" s="540"/>
      <c r="C60" s="574"/>
      <c r="D60" s="574"/>
      <c r="E60" s="574"/>
      <c r="F60" s="219"/>
      <c r="G60" s="569"/>
      <c r="H60" s="569"/>
      <c r="I60" s="574"/>
      <c r="J60" s="574"/>
      <c r="K60" s="574"/>
      <c r="L60" s="574"/>
      <c r="M60" s="574"/>
      <c r="N60" s="571"/>
      <c r="O60" s="571"/>
      <c r="P60" s="568"/>
      <c r="Q60" s="568"/>
      <c r="R60" s="568"/>
      <c r="S60" s="568"/>
      <c r="T60" s="572"/>
      <c r="U60" s="572"/>
      <c r="V60" s="574"/>
      <c r="W60" s="574"/>
      <c r="X60" s="574"/>
      <c r="Y60" s="574"/>
      <c r="Z60" s="142"/>
      <c r="AA60" s="140"/>
      <c r="AB60" s="140"/>
      <c r="AC60" s="140"/>
    </row>
    <row r="61" spans="1:29" ht="24" customHeight="1" x14ac:dyDescent="0.25">
      <c r="A61" s="139"/>
      <c r="B61" s="574"/>
      <c r="C61" s="574"/>
      <c r="D61" s="574"/>
      <c r="E61" s="574"/>
      <c r="F61" s="219"/>
      <c r="G61" s="569"/>
      <c r="H61" s="569"/>
      <c r="I61" s="574"/>
      <c r="J61" s="574"/>
      <c r="K61" s="574"/>
      <c r="L61" s="574"/>
      <c r="M61" s="574"/>
      <c r="N61" s="571"/>
      <c r="O61" s="571"/>
      <c r="P61" s="568"/>
      <c r="Q61" s="568"/>
      <c r="R61" s="568"/>
      <c r="S61" s="568"/>
      <c r="T61" s="572"/>
      <c r="U61" s="572"/>
      <c r="V61" s="574"/>
      <c r="W61" s="574"/>
      <c r="X61" s="574"/>
      <c r="Y61" s="574"/>
      <c r="Z61" s="142"/>
      <c r="AA61" s="140"/>
      <c r="AB61" s="140"/>
      <c r="AC61" s="140"/>
    </row>
    <row r="62" spans="1:29" ht="27" customHeight="1" x14ac:dyDescent="0.25">
      <c r="A62" s="139"/>
      <c r="B62" s="139"/>
      <c r="C62" s="139"/>
      <c r="D62" s="139"/>
      <c r="E62" s="139"/>
      <c r="F62" s="180" t="s">
        <v>637</v>
      </c>
      <c r="G62" s="180" t="s">
        <v>637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882" t="s">
        <v>637</v>
      </c>
      <c r="S62" s="882"/>
      <c r="T62" s="882" t="s">
        <v>637</v>
      </c>
      <c r="U62" s="882"/>
      <c r="V62" s="139"/>
      <c r="W62" s="139"/>
      <c r="X62" s="139"/>
      <c r="Y62" s="139"/>
      <c r="Z62" s="142"/>
      <c r="AA62" s="140"/>
      <c r="AB62" s="140"/>
      <c r="AC62" s="140"/>
    </row>
    <row r="63" spans="1:29" ht="36.75" customHeight="1" x14ac:dyDescent="0.25">
      <c r="A63" s="139"/>
      <c r="B63" s="703" t="s">
        <v>286</v>
      </c>
      <c r="C63" s="703"/>
      <c r="D63" s="703"/>
      <c r="E63" s="703"/>
      <c r="F63" s="216" t="s">
        <v>155</v>
      </c>
      <c r="G63" s="218" t="s">
        <v>467</v>
      </c>
      <c r="H63" s="703" t="s">
        <v>287</v>
      </c>
      <c r="I63" s="703"/>
      <c r="J63" s="703"/>
      <c r="K63" s="703"/>
      <c r="L63" s="703"/>
      <c r="M63" s="703" t="s">
        <v>366</v>
      </c>
      <c r="N63" s="703"/>
      <c r="O63" s="703"/>
      <c r="P63" s="703"/>
      <c r="Q63" s="703"/>
      <c r="R63" s="702" t="s">
        <v>157</v>
      </c>
      <c r="S63" s="702"/>
      <c r="T63" s="702" t="s">
        <v>82</v>
      </c>
      <c r="U63" s="702"/>
      <c r="V63" s="702" t="s">
        <v>158</v>
      </c>
      <c r="W63" s="702"/>
      <c r="X63" s="703" t="s">
        <v>159</v>
      </c>
      <c r="Y63" s="703"/>
      <c r="Z63" s="142"/>
      <c r="AA63" s="140"/>
      <c r="AB63" s="140"/>
      <c r="AC63" s="140"/>
    </row>
    <row r="64" spans="1:29" ht="30.75" customHeight="1" x14ac:dyDescent="0.25">
      <c r="A64" s="139"/>
      <c r="B64" s="722" t="str">
        <f>IF(B57&lt;&gt;"",B57,"")</f>
        <v/>
      </c>
      <c r="C64" s="722"/>
      <c r="D64" s="722"/>
      <c r="E64" s="722"/>
      <c r="F64" s="219"/>
      <c r="G64" s="47"/>
      <c r="H64" s="579"/>
      <c r="I64" s="570"/>
      <c r="J64" s="570"/>
      <c r="K64" s="570"/>
      <c r="L64" s="570"/>
      <c r="M64" s="579"/>
      <c r="N64" s="570"/>
      <c r="O64" s="570"/>
      <c r="P64" s="570"/>
      <c r="Q64" s="570"/>
      <c r="R64" s="1013"/>
      <c r="S64" s="1013"/>
      <c r="T64" s="1014"/>
      <c r="U64" s="1014"/>
      <c r="V64" s="546"/>
      <c r="W64" s="546"/>
      <c r="X64" s="547"/>
      <c r="Y64" s="547"/>
      <c r="Z64" s="142"/>
      <c r="AA64" s="140"/>
      <c r="AB64" s="140"/>
      <c r="AC64" s="140"/>
    </row>
    <row r="65" spans="1:29" ht="24" customHeight="1" x14ac:dyDescent="0.25">
      <c r="A65" s="139"/>
      <c r="B65" s="722" t="str">
        <f>IF(B58&lt;&gt;"",B58,"")</f>
        <v/>
      </c>
      <c r="C65" s="722"/>
      <c r="D65" s="722"/>
      <c r="E65" s="722"/>
      <c r="F65" s="48"/>
      <c r="G65" s="48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1016"/>
      <c r="S65" s="1016"/>
      <c r="T65" s="1017"/>
      <c r="U65" s="1017"/>
      <c r="V65" s="541"/>
      <c r="W65" s="541"/>
      <c r="X65" s="1015"/>
      <c r="Y65" s="1015"/>
      <c r="Z65" s="142"/>
      <c r="AA65" s="140"/>
      <c r="AB65" s="140"/>
      <c r="AC65" s="140"/>
    </row>
    <row r="66" spans="1:29" ht="24" customHeight="1" x14ac:dyDescent="0.25">
      <c r="A66" s="139"/>
      <c r="B66" s="722" t="str">
        <f>IF(B59&lt;&gt;"",B59,"")</f>
        <v/>
      </c>
      <c r="C66" s="722"/>
      <c r="D66" s="722"/>
      <c r="E66" s="722"/>
      <c r="F66" s="48"/>
      <c r="G66" s="48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1016"/>
      <c r="S66" s="1016"/>
      <c r="T66" s="1017"/>
      <c r="U66" s="1017"/>
      <c r="V66" s="541"/>
      <c r="W66" s="541"/>
      <c r="X66" s="1015"/>
      <c r="Y66" s="1015"/>
      <c r="Z66" s="142"/>
      <c r="AA66" s="140"/>
      <c r="AB66" s="140"/>
      <c r="AC66" s="140"/>
    </row>
    <row r="67" spans="1:29" ht="24" customHeight="1" x14ac:dyDescent="0.25">
      <c r="A67" s="139"/>
      <c r="B67" s="722" t="str">
        <f>IF(B60&lt;&gt;"",B60,"")</f>
        <v/>
      </c>
      <c r="C67" s="722"/>
      <c r="D67" s="722"/>
      <c r="E67" s="722"/>
      <c r="F67" s="48"/>
      <c r="G67" s="48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1016"/>
      <c r="S67" s="1016"/>
      <c r="T67" s="1017"/>
      <c r="U67" s="1017"/>
      <c r="V67" s="541"/>
      <c r="W67" s="541"/>
      <c r="X67" s="1015"/>
      <c r="Y67" s="1015"/>
      <c r="Z67" s="142"/>
      <c r="AA67" s="140"/>
      <c r="AB67" s="140"/>
      <c r="AC67" s="140"/>
    </row>
    <row r="68" spans="1:29" ht="24" customHeight="1" x14ac:dyDescent="0.25">
      <c r="A68" s="139"/>
      <c r="B68" s="722" t="str">
        <f>IF(B61&lt;&gt;"",B61,"")</f>
        <v/>
      </c>
      <c r="C68" s="722"/>
      <c r="D68" s="722"/>
      <c r="E68" s="722"/>
      <c r="F68" s="48"/>
      <c r="G68" s="48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1016"/>
      <c r="S68" s="1016"/>
      <c r="T68" s="1017"/>
      <c r="U68" s="1017"/>
      <c r="V68" s="541"/>
      <c r="W68" s="541"/>
      <c r="X68" s="1015"/>
      <c r="Y68" s="1015"/>
      <c r="Z68" s="142"/>
      <c r="AA68" s="140"/>
      <c r="AB68" s="140"/>
      <c r="AC68" s="140"/>
    </row>
    <row r="69" spans="1:29" ht="24" customHeight="1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698" t="s">
        <v>162</v>
      </c>
      <c r="W69" s="698"/>
      <c r="X69" s="754">
        <f>SUM(X64:Y68)</f>
        <v>0</v>
      </c>
      <c r="Y69" s="754"/>
      <c r="Z69" s="142"/>
      <c r="AA69" s="140"/>
      <c r="AB69" s="140"/>
      <c r="AC69" s="140"/>
    </row>
    <row r="70" spans="1:29" ht="22.5" customHeight="1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42"/>
      <c r="AA70" s="140"/>
      <c r="AB70" s="140"/>
      <c r="AC70" s="140"/>
    </row>
    <row r="71" spans="1:29" ht="15.75" x14ac:dyDescent="0.25">
      <c r="A71" s="136"/>
      <c r="B71" s="1012" t="s">
        <v>735</v>
      </c>
      <c r="C71" s="1012"/>
      <c r="D71" s="1012"/>
      <c r="E71" s="1012"/>
      <c r="F71" s="1012"/>
      <c r="G71" s="1012"/>
      <c r="H71" s="1012"/>
      <c r="I71" s="1012"/>
      <c r="J71" s="1012"/>
      <c r="K71" s="1012"/>
      <c r="L71" s="1012"/>
      <c r="M71" s="1012"/>
      <c r="N71" s="1012"/>
      <c r="O71" s="1012"/>
      <c r="P71" s="1012"/>
      <c r="Q71" s="1012"/>
      <c r="R71" s="1012"/>
      <c r="S71" s="1012"/>
      <c r="T71" s="1012"/>
      <c r="U71" s="1012"/>
      <c r="V71" s="1012"/>
      <c r="W71" s="1012"/>
      <c r="X71" s="1012"/>
      <c r="Y71" s="1012"/>
      <c r="Z71" s="140"/>
      <c r="AA71" s="140"/>
      <c r="AB71" s="140"/>
      <c r="AC71" s="140"/>
    </row>
    <row r="72" spans="1:29" ht="15.75" x14ac:dyDescent="0.25">
      <c r="A72" s="136"/>
      <c r="B72" s="1012"/>
      <c r="C72" s="1012"/>
      <c r="D72" s="1012"/>
      <c r="E72" s="1012"/>
      <c r="F72" s="1012"/>
      <c r="G72" s="1012"/>
      <c r="H72" s="1012"/>
      <c r="I72" s="1012"/>
      <c r="J72" s="1012"/>
      <c r="K72" s="1012"/>
      <c r="L72" s="1012"/>
      <c r="M72" s="1012"/>
      <c r="N72" s="1012"/>
      <c r="O72" s="1012"/>
      <c r="P72" s="1012"/>
      <c r="Q72" s="1012"/>
      <c r="R72" s="1012"/>
      <c r="S72" s="1012"/>
      <c r="T72" s="1012"/>
      <c r="U72" s="1012"/>
      <c r="V72" s="1012"/>
      <c r="W72" s="1012"/>
      <c r="X72" s="1012"/>
      <c r="Y72" s="1012"/>
      <c r="Z72" s="140"/>
      <c r="AA72" s="140"/>
      <c r="AB72" s="140"/>
      <c r="AC72" s="140"/>
    </row>
    <row r="73" spans="1:29" ht="27" customHeight="1" x14ac:dyDescent="0.25">
      <c r="A73" s="139"/>
      <c r="B73" s="139"/>
      <c r="C73" s="139"/>
      <c r="D73" s="139"/>
      <c r="E73" s="139"/>
      <c r="F73" s="180" t="s">
        <v>637</v>
      </c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42"/>
      <c r="AA73" s="140"/>
      <c r="AB73" s="140"/>
      <c r="AC73" s="140"/>
    </row>
    <row r="74" spans="1:29" ht="45" customHeight="1" x14ac:dyDescent="0.25">
      <c r="A74" s="139"/>
      <c r="B74" s="703" t="s">
        <v>286</v>
      </c>
      <c r="C74" s="703"/>
      <c r="D74" s="703"/>
      <c r="E74" s="703"/>
      <c r="F74" s="216" t="s">
        <v>468</v>
      </c>
      <c r="G74" s="703" t="s">
        <v>285</v>
      </c>
      <c r="H74" s="702"/>
      <c r="I74" s="703" t="s">
        <v>288</v>
      </c>
      <c r="J74" s="702"/>
      <c r="K74" s="702"/>
      <c r="L74" s="702"/>
      <c r="M74" s="702"/>
      <c r="N74" s="702" t="s">
        <v>208</v>
      </c>
      <c r="O74" s="702"/>
      <c r="P74" s="703" t="s">
        <v>284</v>
      </c>
      <c r="Q74" s="702"/>
      <c r="R74" s="883" t="s">
        <v>477</v>
      </c>
      <c r="S74" s="884"/>
      <c r="T74" s="703" t="s">
        <v>209</v>
      </c>
      <c r="U74" s="702"/>
      <c r="V74" s="703" t="s">
        <v>283</v>
      </c>
      <c r="W74" s="703"/>
      <c r="X74" s="703"/>
      <c r="Y74" s="703"/>
      <c r="Z74" s="142"/>
      <c r="AA74" s="140"/>
      <c r="AB74" s="140"/>
      <c r="AC74" s="140"/>
    </row>
    <row r="75" spans="1:29" ht="30" customHeight="1" x14ac:dyDescent="0.25">
      <c r="A75" s="139"/>
      <c r="B75" s="579"/>
      <c r="C75" s="570"/>
      <c r="D75" s="570"/>
      <c r="E75" s="570"/>
      <c r="F75" s="219"/>
      <c r="G75" s="572"/>
      <c r="H75" s="572"/>
      <c r="I75" s="579"/>
      <c r="J75" s="570"/>
      <c r="K75" s="570"/>
      <c r="L75" s="570"/>
      <c r="M75" s="570"/>
      <c r="N75" s="571"/>
      <c r="O75" s="571"/>
      <c r="P75" s="571"/>
      <c r="Q75" s="571"/>
      <c r="R75" s="571"/>
      <c r="S75" s="571"/>
      <c r="T75" s="572"/>
      <c r="U75" s="572"/>
      <c r="V75" s="570"/>
      <c r="W75" s="570"/>
      <c r="X75" s="570"/>
      <c r="Y75" s="570"/>
      <c r="Z75" s="142"/>
      <c r="AA75" s="140"/>
      <c r="AB75" s="140"/>
      <c r="AC75" s="140"/>
    </row>
    <row r="76" spans="1:29" ht="24" customHeight="1" x14ac:dyDescent="0.25">
      <c r="A76" s="139"/>
      <c r="B76" s="574"/>
      <c r="C76" s="574"/>
      <c r="D76" s="574"/>
      <c r="E76" s="574"/>
      <c r="F76" s="219"/>
      <c r="G76" s="569"/>
      <c r="H76" s="569"/>
      <c r="I76" s="540"/>
      <c r="J76" s="574"/>
      <c r="K76" s="574"/>
      <c r="L76" s="574"/>
      <c r="M76" s="574"/>
      <c r="N76" s="571"/>
      <c r="O76" s="571"/>
      <c r="P76" s="568"/>
      <c r="Q76" s="568"/>
      <c r="R76" s="568"/>
      <c r="S76" s="568"/>
      <c r="T76" s="572"/>
      <c r="U76" s="572"/>
      <c r="V76" s="574"/>
      <c r="W76" s="574"/>
      <c r="X76" s="574"/>
      <c r="Y76" s="574"/>
      <c r="Z76" s="142"/>
      <c r="AA76" s="140"/>
      <c r="AB76" s="140"/>
      <c r="AC76" s="140"/>
    </row>
    <row r="77" spans="1:29" ht="24" customHeight="1" x14ac:dyDescent="0.25">
      <c r="A77" s="139"/>
      <c r="B77" s="540"/>
      <c r="C77" s="574"/>
      <c r="D77" s="574"/>
      <c r="E77" s="574"/>
      <c r="F77" s="219"/>
      <c r="G77" s="569"/>
      <c r="H77" s="569"/>
      <c r="I77" s="574"/>
      <c r="J77" s="574"/>
      <c r="K77" s="574"/>
      <c r="L77" s="574"/>
      <c r="M77" s="574"/>
      <c r="N77" s="571"/>
      <c r="O77" s="571"/>
      <c r="P77" s="568"/>
      <c r="Q77" s="568"/>
      <c r="R77" s="568"/>
      <c r="S77" s="568"/>
      <c r="T77" s="572"/>
      <c r="U77" s="572"/>
      <c r="V77" s="574"/>
      <c r="W77" s="574"/>
      <c r="X77" s="574"/>
      <c r="Y77" s="574"/>
      <c r="Z77" s="142"/>
      <c r="AA77" s="140"/>
      <c r="AB77" s="140"/>
      <c r="AC77" s="140"/>
    </row>
    <row r="78" spans="1:29" ht="24" customHeight="1" x14ac:dyDescent="0.25">
      <c r="A78" s="139"/>
      <c r="B78" s="540"/>
      <c r="C78" s="574"/>
      <c r="D78" s="574"/>
      <c r="E78" s="574"/>
      <c r="F78" s="219"/>
      <c r="G78" s="569"/>
      <c r="H78" s="569"/>
      <c r="I78" s="574"/>
      <c r="J78" s="574"/>
      <c r="K78" s="574"/>
      <c r="L78" s="574"/>
      <c r="M78" s="574"/>
      <c r="N78" s="571"/>
      <c r="O78" s="571"/>
      <c r="P78" s="568"/>
      <c r="Q78" s="568"/>
      <c r="R78" s="568"/>
      <c r="S78" s="568"/>
      <c r="T78" s="572"/>
      <c r="U78" s="572"/>
      <c r="V78" s="574"/>
      <c r="W78" s="574"/>
      <c r="X78" s="574"/>
      <c r="Y78" s="574"/>
      <c r="Z78" s="142"/>
      <c r="AA78" s="140"/>
      <c r="AB78" s="140"/>
      <c r="AC78" s="140"/>
    </row>
    <row r="79" spans="1:29" ht="24" customHeight="1" x14ac:dyDescent="0.25">
      <c r="A79" s="139"/>
      <c r="B79" s="574"/>
      <c r="C79" s="574"/>
      <c r="D79" s="574"/>
      <c r="E79" s="574"/>
      <c r="F79" s="219"/>
      <c r="G79" s="569"/>
      <c r="H79" s="569"/>
      <c r="I79" s="574"/>
      <c r="J79" s="574"/>
      <c r="K79" s="574"/>
      <c r="L79" s="574"/>
      <c r="M79" s="574"/>
      <c r="N79" s="571"/>
      <c r="O79" s="571"/>
      <c r="P79" s="568"/>
      <c r="Q79" s="568"/>
      <c r="R79" s="568"/>
      <c r="S79" s="568"/>
      <c r="T79" s="572"/>
      <c r="U79" s="572"/>
      <c r="V79" s="574"/>
      <c r="W79" s="574"/>
      <c r="X79" s="574"/>
      <c r="Y79" s="574"/>
      <c r="Z79" s="142"/>
      <c r="AA79" s="140"/>
      <c r="AB79" s="140"/>
      <c r="AC79" s="140"/>
    </row>
    <row r="80" spans="1:29" ht="27" customHeight="1" x14ac:dyDescent="0.25">
      <c r="A80" s="139"/>
      <c r="B80" s="139"/>
      <c r="C80" s="139"/>
      <c r="D80" s="139"/>
      <c r="E80" s="139"/>
      <c r="F80" s="180" t="s">
        <v>637</v>
      </c>
      <c r="G80" s="180" t="s">
        <v>637</v>
      </c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882" t="s">
        <v>637</v>
      </c>
      <c r="S80" s="882"/>
      <c r="T80" s="882" t="s">
        <v>637</v>
      </c>
      <c r="U80" s="882"/>
      <c r="V80" s="139"/>
      <c r="W80" s="139"/>
      <c r="X80" s="139"/>
      <c r="Y80" s="139"/>
      <c r="Z80" s="142"/>
      <c r="AA80" s="140"/>
      <c r="AB80" s="140"/>
      <c r="AC80" s="140"/>
    </row>
    <row r="81" spans="1:29" ht="36.75" customHeight="1" x14ac:dyDescent="0.25">
      <c r="A81" s="139"/>
      <c r="B81" s="703" t="s">
        <v>286</v>
      </c>
      <c r="C81" s="703"/>
      <c r="D81" s="703"/>
      <c r="E81" s="703"/>
      <c r="F81" s="216" t="s">
        <v>155</v>
      </c>
      <c r="G81" s="218" t="s">
        <v>467</v>
      </c>
      <c r="H81" s="703" t="s">
        <v>287</v>
      </c>
      <c r="I81" s="703"/>
      <c r="J81" s="703"/>
      <c r="K81" s="703"/>
      <c r="L81" s="703"/>
      <c r="M81" s="703" t="s">
        <v>366</v>
      </c>
      <c r="N81" s="703"/>
      <c r="O81" s="703"/>
      <c r="P81" s="703"/>
      <c r="Q81" s="703"/>
      <c r="R81" s="702" t="s">
        <v>157</v>
      </c>
      <c r="S81" s="702"/>
      <c r="T81" s="702" t="s">
        <v>82</v>
      </c>
      <c r="U81" s="702"/>
      <c r="V81" s="702" t="s">
        <v>158</v>
      </c>
      <c r="W81" s="702"/>
      <c r="X81" s="703" t="s">
        <v>159</v>
      </c>
      <c r="Y81" s="703"/>
      <c r="Z81" s="142"/>
      <c r="AA81" s="140"/>
      <c r="AB81" s="140"/>
      <c r="AC81" s="140"/>
    </row>
    <row r="82" spans="1:29" ht="30.75" customHeight="1" x14ac:dyDescent="0.25">
      <c r="A82" s="139"/>
      <c r="B82" s="722" t="str">
        <f>IF(B75&lt;&gt;"",B75,"")</f>
        <v/>
      </c>
      <c r="C82" s="722"/>
      <c r="D82" s="722"/>
      <c r="E82" s="722"/>
      <c r="F82" s="219"/>
      <c r="G82" s="47"/>
      <c r="H82" s="579"/>
      <c r="I82" s="570"/>
      <c r="J82" s="570"/>
      <c r="K82" s="570"/>
      <c r="L82" s="570"/>
      <c r="M82" s="579"/>
      <c r="N82" s="570"/>
      <c r="O82" s="570"/>
      <c r="P82" s="570"/>
      <c r="Q82" s="570"/>
      <c r="R82" s="1013"/>
      <c r="S82" s="1013"/>
      <c r="T82" s="1014"/>
      <c r="U82" s="1014"/>
      <c r="V82" s="546"/>
      <c r="W82" s="546"/>
      <c r="X82" s="547"/>
      <c r="Y82" s="547"/>
      <c r="Z82" s="142"/>
      <c r="AA82" s="140"/>
      <c r="AB82" s="140"/>
      <c r="AC82" s="140"/>
    </row>
    <row r="83" spans="1:29" ht="24" customHeight="1" x14ac:dyDescent="0.25">
      <c r="A83" s="139"/>
      <c r="B83" s="722" t="str">
        <f>IF(B76&lt;&gt;"",B76,"")</f>
        <v/>
      </c>
      <c r="C83" s="722"/>
      <c r="D83" s="722"/>
      <c r="E83" s="722"/>
      <c r="F83" s="48"/>
      <c r="G83" s="48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1016"/>
      <c r="S83" s="1016"/>
      <c r="T83" s="1017"/>
      <c r="U83" s="1017"/>
      <c r="V83" s="541"/>
      <c r="W83" s="541"/>
      <c r="X83" s="1015"/>
      <c r="Y83" s="1015"/>
      <c r="Z83" s="142"/>
      <c r="AA83" s="140"/>
      <c r="AB83" s="140"/>
      <c r="AC83" s="140"/>
    </row>
    <row r="84" spans="1:29" ht="24" customHeight="1" x14ac:dyDescent="0.25">
      <c r="A84" s="139"/>
      <c r="B84" s="722" t="str">
        <f>IF(B77&lt;&gt;"",B77,"")</f>
        <v/>
      </c>
      <c r="C84" s="722"/>
      <c r="D84" s="722"/>
      <c r="E84" s="722"/>
      <c r="F84" s="48"/>
      <c r="G84" s="48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1016"/>
      <c r="S84" s="1016"/>
      <c r="T84" s="1017"/>
      <c r="U84" s="1017"/>
      <c r="V84" s="541"/>
      <c r="W84" s="541"/>
      <c r="X84" s="1015"/>
      <c r="Y84" s="1015"/>
      <c r="Z84" s="142"/>
      <c r="AA84" s="140"/>
      <c r="AB84" s="140"/>
      <c r="AC84" s="140"/>
    </row>
    <row r="85" spans="1:29" ht="24" customHeight="1" x14ac:dyDescent="0.25">
      <c r="A85" s="139"/>
      <c r="B85" s="722" t="str">
        <f>IF(B78&lt;&gt;"",B78,"")</f>
        <v/>
      </c>
      <c r="C85" s="722"/>
      <c r="D85" s="722"/>
      <c r="E85" s="722"/>
      <c r="F85" s="48"/>
      <c r="G85" s="48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1016"/>
      <c r="S85" s="1016"/>
      <c r="T85" s="1017"/>
      <c r="U85" s="1017"/>
      <c r="V85" s="541"/>
      <c r="W85" s="541"/>
      <c r="X85" s="1015"/>
      <c r="Y85" s="1015"/>
      <c r="Z85" s="142"/>
      <c r="AA85" s="140"/>
      <c r="AB85" s="140"/>
      <c r="AC85" s="140"/>
    </row>
    <row r="86" spans="1:29" ht="24" customHeight="1" x14ac:dyDescent="0.25">
      <c r="A86" s="139"/>
      <c r="B86" s="722" t="str">
        <f>IF(B79&lt;&gt;"",B79,"")</f>
        <v/>
      </c>
      <c r="C86" s="722"/>
      <c r="D86" s="722"/>
      <c r="E86" s="722"/>
      <c r="F86" s="48"/>
      <c r="G86" s="48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1016"/>
      <c r="S86" s="1016"/>
      <c r="T86" s="1017"/>
      <c r="U86" s="1017"/>
      <c r="V86" s="541"/>
      <c r="W86" s="541"/>
      <c r="X86" s="1015"/>
      <c r="Y86" s="1015"/>
      <c r="Z86" s="142"/>
      <c r="AA86" s="140"/>
      <c r="AB86" s="140"/>
      <c r="AC86" s="140"/>
    </row>
    <row r="87" spans="1:29" ht="24" customHeight="1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698" t="s">
        <v>162</v>
      </c>
      <c r="W87" s="698"/>
      <c r="X87" s="754">
        <f>SUM(X82:Y86)</f>
        <v>0</v>
      </c>
      <c r="Y87" s="754"/>
      <c r="Z87" s="142"/>
      <c r="AA87" s="140"/>
      <c r="AB87" s="140"/>
      <c r="AC87" s="140"/>
    </row>
    <row r="88" spans="1:29" ht="22.5" customHeigh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42"/>
      <c r="AA88" s="140"/>
      <c r="AB88" s="140"/>
      <c r="AC88" s="140"/>
    </row>
    <row r="89" spans="1:29" ht="15.75" customHeight="1" x14ac:dyDescent="0.25">
      <c r="A89" s="136"/>
      <c r="B89" s="700" t="s">
        <v>737</v>
      </c>
      <c r="C89" s="700"/>
      <c r="D89" s="700"/>
      <c r="E89" s="700"/>
      <c r="F89" s="700"/>
      <c r="G89" s="700"/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136"/>
      <c r="Y89" s="136"/>
      <c r="Z89" s="142"/>
      <c r="AA89" s="140"/>
      <c r="AB89" s="140"/>
      <c r="AC89" s="140"/>
    </row>
    <row r="90" spans="1:29" ht="15.75" customHeight="1" x14ac:dyDescent="0.25">
      <c r="A90" s="136"/>
      <c r="B90" s="700"/>
      <c r="C90" s="700"/>
      <c r="D90" s="700"/>
      <c r="E90" s="700"/>
      <c r="F90" s="700"/>
      <c r="G90" s="700"/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136"/>
      <c r="Y90" s="136"/>
      <c r="Z90" s="142"/>
      <c r="AA90" s="140"/>
      <c r="AB90" s="140"/>
      <c r="AC90" s="140"/>
    </row>
    <row r="91" spans="1:29" ht="24.75" customHeigh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762" t="s">
        <v>637</v>
      </c>
      <c r="U91" s="762"/>
      <c r="V91" s="762"/>
      <c r="W91" s="762" t="s">
        <v>637</v>
      </c>
      <c r="X91" s="762"/>
      <c r="Y91" s="762"/>
      <c r="Z91" s="142"/>
      <c r="AA91" s="140"/>
      <c r="AB91" s="140"/>
      <c r="AC91" s="140"/>
    </row>
    <row r="92" spans="1:29" ht="45.75" customHeight="1" x14ac:dyDescent="0.25">
      <c r="A92" s="139"/>
      <c r="B92" s="839" t="s">
        <v>294</v>
      </c>
      <c r="C92" s="839"/>
      <c r="D92" s="839"/>
      <c r="E92" s="839"/>
      <c r="F92" s="839"/>
      <c r="G92" s="839"/>
      <c r="H92" s="839"/>
      <c r="I92" s="839"/>
      <c r="J92" s="839"/>
      <c r="K92" s="839"/>
      <c r="L92" s="839"/>
      <c r="M92" s="839"/>
      <c r="N92" s="839"/>
      <c r="O92" s="924" t="s">
        <v>474</v>
      </c>
      <c r="P92" s="925"/>
      <c r="Q92" s="925"/>
      <c r="R92" s="925"/>
      <c r="S92" s="926"/>
      <c r="T92" s="843" t="s">
        <v>295</v>
      </c>
      <c r="U92" s="839"/>
      <c r="V92" s="839"/>
      <c r="W92" s="843" t="s">
        <v>296</v>
      </c>
      <c r="X92" s="839"/>
      <c r="Y92" s="839"/>
      <c r="Z92" s="142"/>
      <c r="AA92" s="140"/>
      <c r="AB92" s="140"/>
      <c r="AC92" s="140"/>
    </row>
    <row r="93" spans="1:29" ht="25.5" customHeight="1" x14ac:dyDescent="0.25">
      <c r="A93" s="139"/>
      <c r="B93" s="664"/>
      <c r="C93" s="664"/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593"/>
      <c r="P93" s="1018"/>
      <c r="Q93" s="1018"/>
      <c r="R93" s="1018"/>
      <c r="S93" s="1019"/>
      <c r="T93" s="592"/>
      <c r="U93" s="592"/>
      <c r="V93" s="592"/>
      <c r="W93" s="592"/>
      <c r="X93" s="592"/>
      <c r="Y93" s="592"/>
      <c r="Z93" s="142"/>
      <c r="AA93" s="140"/>
      <c r="AB93" s="140"/>
      <c r="AC93" s="140"/>
    </row>
    <row r="94" spans="1:29" ht="25.5" customHeight="1" x14ac:dyDescent="0.25">
      <c r="A94" s="139"/>
      <c r="B94" s="664"/>
      <c r="C94" s="664"/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593"/>
      <c r="P94" s="1018"/>
      <c r="Q94" s="1018"/>
      <c r="R94" s="1018"/>
      <c r="S94" s="1019"/>
      <c r="T94" s="592"/>
      <c r="U94" s="592"/>
      <c r="V94" s="592"/>
      <c r="W94" s="592"/>
      <c r="X94" s="592"/>
      <c r="Y94" s="592"/>
      <c r="Z94" s="142"/>
      <c r="AA94" s="140"/>
      <c r="AB94" s="140"/>
      <c r="AC94" s="140"/>
    </row>
    <row r="95" spans="1:29" ht="25.5" customHeight="1" x14ac:dyDescent="0.25">
      <c r="A95" s="139"/>
      <c r="B95" s="664"/>
      <c r="C95" s="664"/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593"/>
      <c r="P95" s="1018"/>
      <c r="Q95" s="1018"/>
      <c r="R95" s="1018"/>
      <c r="S95" s="1019"/>
      <c r="T95" s="592"/>
      <c r="U95" s="592"/>
      <c r="V95" s="592"/>
      <c r="W95" s="592"/>
      <c r="X95" s="592"/>
      <c r="Y95" s="592"/>
      <c r="Z95" s="142"/>
      <c r="AA95" s="140"/>
      <c r="AB95" s="140"/>
      <c r="AC95" s="140"/>
    </row>
    <row r="96" spans="1:29" ht="25.5" customHeight="1" x14ac:dyDescent="0.25">
      <c r="A96" s="139"/>
      <c r="B96" s="664"/>
      <c r="C96" s="664"/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593"/>
      <c r="P96" s="1018"/>
      <c r="Q96" s="1018"/>
      <c r="R96" s="1018"/>
      <c r="S96" s="1019"/>
      <c r="T96" s="592"/>
      <c r="U96" s="592"/>
      <c r="V96" s="592"/>
      <c r="W96" s="592"/>
      <c r="X96" s="592"/>
      <c r="Y96" s="592"/>
      <c r="Z96" s="142"/>
      <c r="AA96" s="140"/>
      <c r="AB96" s="140"/>
      <c r="AC96" s="140"/>
    </row>
    <row r="97" spans="1:36" ht="25.5" customHeight="1" x14ac:dyDescent="0.25">
      <c r="A97" s="139"/>
      <c r="B97" s="664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593"/>
      <c r="P97" s="1018"/>
      <c r="Q97" s="1018"/>
      <c r="R97" s="1018"/>
      <c r="S97" s="1019"/>
      <c r="T97" s="592"/>
      <c r="U97" s="592"/>
      <c r="V97" s="592"/>
      <c r="W97" s="592"/>
      <c r="X97" s="592"/>
      <c r="Y97" s="592"/>
      <c r="Z97" s="142"/>
      <c r="AA97" s="140"/>
      <c r="AB97" s="140"/>
      <c r="AC97" s="209"/>
      <c r="AD97" s="210"/>
      <c r="AE97" s="210"/>
    </row>
    <row r="98" spans="1:36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2"/>
      <c r="AA98" s="140"/>
      <c r="AB98" s="140"/>
      <c r="AC98" s="209"/>
      <c r="AD98" s="210"/>
      <c r="AE98" s="210"/>
    </row>
    <row r="99" spans="1:36" ht="15.75" x14ac:dyDescent="0.25">
      <c r="A99" s="136"/>
      <c r="B99" s="699" t="s">
        <v>756</v>
      </c>
      <c r="C99" s="700"/>
      <c r="D99" s="700"/>
      <c r="E99" s="700"/>
      <c r="F99" s="700"/>
      <c r="G99" s="700"/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140"/>
      <c r="Z99" s="140"/>
      <c r="AA99" s="140"/>
      <c r="AB99" s="140"/>
      <c r="AC99" s="209"/>
      <c r="AD99" s="210"/>
      <c r="AE99" s="210"/>
    </row>
    <row r="100" spans="1:36" ht="15.75" x14ac:dyDescent="0.25">
      <c r="A100" s="136"/>
      <c r="B100" s="700"/>
      <c r="C100" s="700"/>
      <c r="D100" s="700"/>
      <c r="E100" s="700"/>
      <c r="F100" s="700"/>
      <c r="G100" s="700"/>
      <c r="H100" s="700"/>
      <c r="I100" s="700"/>
      <c r="J100" s="700"/>
      <c r="K100" s="700"/>
      <c r="L100" s="700"/>
      <c r="M100" s="700"/>
      <c r="N100" s="700"/>
      <c r="O100" s="700"/>
      <c r="P100" s="700"/>
      <c r="Q100" s="700"/>
      <c r="R100" s="700"/>
      <c r="S100" s="700"/>
      <c r="T100" s="700"/>
      <c r="U100" s="700"/>
      <c r="V100" s="700"/>
      <c r="W100" s="700"/>
      <c r="X100" s="700"/>
      <c r="Y100" s="140"/>
      <c r="Z100" s="140"/>
      <c r="AA100" s="140"/>
      <c r="AB100" s="140"/>
      <c r="AC100" s="209"/>
      <c r="AD100" s="210"/>
      <c r="AE100" s="210"/>
    </row>
    <row r="101" spans="1:36" x14ac:dyDescent="0.2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209"/>
      <c r="AD101" s="210"/>
      <c r="AE101" s="210"/>
      <c r="AF101" s="210"/>
      <c r="AG101" s="210"/>
      <c r="AH101" s="210"/>
      <c r="AI101" s="210"/>
      <c r="AJ101" s="210"/>
    </row>
    <row r="102" spans="1:36" ht="48" customHeight="1" x14ac:dyDescent="0.25">
      <c r="A102" s="140"/>
      <c r="B102" s="701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211"/>
      <c r="AC102" s="211"/>
      <c r="AD102" s="212"/>
      <c r="AE102" s="212"/>
      <c r="AF102" s="212"/>
      <c r="AG102" s="212"/>
      <c r="AH102" s="212"/>
      <c r="AI102" s="210"/>
      <c r="AJ102" s="210"/>
    </row>
    <row r="103" spans="1:36" ht="48" customHeight="1" x14ac:dyDescent="0.25">
      <c r="A103" s="140"/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211"/>
      <c r="AC103" s="211"/>
      <c r="AD103" s="213">
        <f>IF(AE103&lt;&gt;0,1,0)</f>
        <v>0</v>
      </c>
      <c r="AE103" s="214">
        <f>B46</f>
        <v>0</v>
      </c>
      <c r="AF103" s="215"/>
      <c r="AG103" s="212"/>
      <c r="AH103" s="212"/>
      <c r="AI103" s="210"/>
      <c r="AJ103" s="210"/>
    </row>
    <row r="104" spans="1:36" ht="48" customHeight="1" x14ac:dyDescent="0.25">
      <c r="A104" s="14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211"/>
      <c r="AC104" s="211"/>
      <c r="AD104" s="213">
        <f>IF(AE104&lt;&gt;0,AD103+1,0)</f>
        <v>0</v>
      </c>
      <c r="AE104" s="214">
        <f>B47</f>
        <v>0</v>
      </c>
      <c r="AF104" s="215"/>
      <c r="AG104" s="212"/>
      <c r="AH104" s="212"/>
      <c r="AI104" s="210"/>
      <c r="AJ104" s="210"/>
    </row>
    <row r="105" spans="1:36" ht="48" customHeight="1" x14ac:dyDescent="0.25">
      <c r="A105" s="14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211"/>
      <c r="AC105" s="211"/>
      <c r="AD105" s="213"/>
      <c r="AE105" s="213"/>
      <c r="AF105" s="215"/>
      <c r="AG105" s="212"/>
      <c r="AH105" s="212"/>
      <c r="AI105" s="210"/>
      <c r="AJ105" s="210"/>
    </row>
    <row r="106" spans="1:36" ht="48" customHeight="1" x14ac:dyDescent="0.25">
      <c r="A106" s="14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211"/>
      <c r="AC106" s="211"/>
      <c r="AD106" s="213"/>
      <c r="AE106" s="213"/>
      <c r="AF106" s="215"/>
      <c r="AG106" s="212"/>
      <c r="AH106" s="212"/>
      <c r="AI106" s="210"/>
      <c r="AJ106" s="210"/>
    </row>
    <row r="107" spans="1:36" ht="27.75" customHeight="1" x14ac:dyDescent="0.25">
      <c r="A107" s="14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211"/>
      <c r="AC107" s="211"/>
      <c r="AD107" s="213"/>
      <c r="AE107" s="213"/>
      <c r="AF107" s="215"/>
      <c r="AG107" s="212"/>
      <c r="AH107" s="212"/>
      <c r="AI107" s="210"/>
      <c r="AJ107" s="210"/>
    </row>
    <row r="108" spans="1:36" ht="27.75" customHeight="1" x14ac:dyDescent="0.25">
      <c r="A108" s="14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211"/>
      <c r="AC108" s="211"/>
      <c r="AD108" s="213"/>
      <c r="AE108" s="213"/>
      <c r="AF108" s="215"/>
      <c r="AG108" s="212"/>
      <c r="AH108" s="212"/>
      <c r="AI108" s="210"/>
      <c r="AJ108" s="210"/>
    </row>
    <row r="109" spans="1:36" ht="27.75" customHeight="1" x14ac:dyDescent="0.25">
      <c r="A109" s="14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211"/>
      <c r="AC109" s="211"/>
      <c r="AD109" s="213"/>
      <c r="AE109" s="213"/>
      <c r="AF109" s="215"/>
      <c r="AG109" s="212"/>
      <c r="AH109" s="212"/>
      <c r="AI109" s="210"/>
      <c r="AJ109" s="210"/>
    </row>
    <row r="110" spans="1:36" ht="27.75" customHeight="1" x14ac:dyDescent="0.25">
      <c r="A110" s="14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211"/>
      <c r="AC110" s="211"/>
      <c r="AD110" s="213"/>
      <c r="AE110" s="214"/>
      <c r="AF110" s="215"/>
      <c r="AG110" s="212"/>
      <c r="AH110" s="212"/>
      <c r="AI110" s="210"/>
      <c r="AJ110" s="210"/>
    </row>
    <row r="111" spans="1:36" ht="27.75" customHeight="1" x14ac:dyDescent="0.25">
      <c r="A111" s="14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211"/>
      <c r="AC111" s="211"/>
      <c r="AD111" s="213"/>
      <c r="AE111" s="214"/>
      <c r="AF111" s="215"/>
      <c r="AG111" s="212"/>
      <c r="AH111" s="212"/>
      <c r="AI111" s="210"/>
      <c r="AJ111" s="210"/>
    </row>
    <row r="112" spans="1:36" ht="27.75" customHeight="1" x14ac:dyDescent="0.25">
      <c r="A112" s="14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2" t="s">
        <v>277</v>
      </c>
      <c r="P112" s="702"/>
      <c r="Q112" s="702" t="s">
        <v>728</v>
      </c>
      <c r="R112" s="702"/>
      <c r="S112" s="702"/>
      <c r="T112" s="702" t="s">
        <v>279</v>
      </c>
      <c r="U112" s="702"/>
      <c r="V112" s="702"/>
      <c r="W112" s="702" t="s">
        <v>752</v>
      </c>
      <c r="X112" s="702"/>
      <c r="Y112" s="702"/>
      <c r="Z112" s="703" t="s">
        <v>358</v>
      </c>
      <c r="AA112" s="702"/>
      <c r="AB112" s="211"/>
      <c r="AC112" s="211"/>
      <c r="AD112" s="213"/>
      <c r="AE112" s="214"/>
      <c r="AF112" s="215"/>
      <c r="AG112" s="212"/>
      <c r="AH112" s="212"/>
      <c r="AI112" s="210"/>
      <c r="AJ112" s="210"/>
    </row>
    <row r="113" spans="1:36" ht="27.75" customHeight="1" x14ac:dyDescent="0.25">
      <c r="A113" s="14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827">
        <f>M7</f>
        <v>0</v>
      </c>
      <c r="P113" s="828"/>
      <c r="Q113" s="859" t="str">
        <f>IF(AD$115&gt;0,VLOOKUP(1,AD$103:AE$114,2,FALSE),"-----------")</f>
        <v>-----------</v>
      </c>
      <c r="R113" s="860"/>
      <c r="S113" s="861"/>
      <c r="T113" s="708"/>
      <c r="U113" s="708"/>
      <c r="V113" s="708"/>
      <c r="W113" s="814"/>
      <c r="X113" s="814"/>
      <c r="Y113" s="814"/>
      <c r="Z113" s="799" t="s">
        <v>129</v>
      </c>
      <c r="AA113" s="800"/>
      <c r="AB113" s="211"/>
      <c r="AC113" s="211"/>
      <c r="AD113" s="213"/>
      <c r="AE113" s="214"/>
      <c r="AF113" s="215"/>
      <c r="AG113" s="212"/>
      <c r="AH113" s="212"/>
      <c r="AI113" s="210"/>
      <c r="AJ113" s="210"/>
    </row>
    <row r="114" spans="1:36" ht="27.75" customHeight="1" x14ac:dyDescent="0.25">
      <c r="A114" s="140"/>
      <c r="B114" s="1020" t="s">
        <v>753</v>
      </c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831"/>
      <c r="P114" s="832"/>
      <c r="Q114" s="859" t="str">
        <f>IF(AD$115&gt;1,VLOOKUP(2,AD$103:AE$114,2,FALSE),"-----------")</f>
        <v>-----------</v>
      </c>
      <c r="R114" s="860"/>
      <c r="S114" s="861"/>
      <c r="T114" s="708"/>
      <c r="U114" s="708"/>
      <c r="V114" s="708"/>
      <c r="W114" s="814"/>
      <c r="X114" s="814"/>
      <c r="Y114" s="814"/>
      <c r="Z114" s="799" t="s">
        <v>129</v>
      </c>
      <c r="AA114" s="800"/>
      <c r="AB114" s="211"/>
      <c r="AC114" s="211"/>
      <c r="AD114" s="213"/>
      <c r="AE114" s="214"/>
      <c r="AF114" s="215"/>
      <c r="AG114" s="212"/>
      <c r="AH114" s="212"/>
      <c r="AI114" s="210"/>
      <c r="AJ114" s="210"/>
    </row>
    <row r="115" spans="1:36" ht="15.75" customHeight="1" x14ac:dyDescent="0.25">
      <c r="A115" s="140"/>
      <c r="B115" s="1020"/>
      <c r="C115" s="1020"/>
      <c r="D115" s="1020"/>
      <c r="E115" s="1020"/>
      <c r="F115" s="1020"/>
      <c r="G115" s="1020"/>
      <c r="H115" s="1020"/>
      <c r="I115" s="1020"/>
      <c r="J115" s="1020"/>
      <c r="K115" s="1020"/>
      <c r="L115" s="1020"/>
      <c r="M115" s="1020"/>
      <c r="N115" s="102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211"/>
      <c r="AC115" s="211"/>
      <c r="AD115" s="213">
        <f>MAX(AD103:AD114)</f>
        <v>0</v>
      </c>
      <c r="AE115" s="213"/>
      <c r="AF115" s="215"/>
      <c r="AG115" s="212"/>
      <c r="AH115" s="212"/>
      <c r="AI115" s="210"/>
      <c r="AJ115" s="210"/>
    </row>
    <row r="116" spans="1:36" x14ac:dyDescent="0.2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211"/>
      <c r="AC116" s="211"/>
      <c r="AD116" s="212"/>
      <c r="AE116" s="212"/>
      <c r="AF116" s="212"/>
      <c r="AG116" s="212"/>
      <c r="AH116" s="212"/>
      <c r="AI116" s="210"/>
      <c r="AJ116" s="210"/>
    </row>
    <row r="117" spans="1:36" ht="27.75" customHeight="1" x14ac:dyDescent="0.25">
      <c r="A117" s="140"/>
      <c r="B117" s="204" t="s">
        <v>754</v>
      </c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211"/>
      <c r="AC117" s="211"/>
      <c r="AD117" s="213"/>
      <c r="AE117" s="214"/>
      <c r="AF117" s="215"/>
      <c r="AG117" s="212"/>
      <c r="AH117" s="212"/>
      <c r="AI117" s="210"/>
      <c r="AJ117" s="210"/>
    </row>
    <row r="118" spans="1:36" ht="27.75" customHeight="1" x14ac:dyDescent="0.25">
      <c r="A118" s="140"/>
      <c r="B118" s="206" t="s">
        <v>755</v>
      </c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211"/>
      <c r="AC118" s="211"/>
      <c r="AD118" s="213"/>
      <c r="AE118" s="214"/>
      <c r="AF118" s="215"/>
      <c r="AG118" s="212"/>
      <c r="AH118" s="212"/>
      <c r="AI118" s="210"/>
      <c r="AJ118" s="210"/>
    </row>
    <row r="119" spans="1:36" ht="27.75" customHeight="1" x14ac:dyDescent="0.2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211"/>
      <c r="AC119" s="211"/>
      <c r="AD119" s="213"/>
      <c r="AE119" s="214"/>
      <c r="AF119" s="215"/>
      <c r="AG119" s="212"/>
      <c r="AH119" s="212"/>
      <c r="AI119" s="210"/>
      <c r="AJ119" s="210"/>
    </row>
    <row r="120" spans="1:36" ht="15.75" customHeight="1" x14ac:dyDescent="0.25">
      <c r="A120" s="136"/>
      <c r="B120" s="699" t="s">
        <v>854</v>
      </c>
      <c r="C120" s="700"/>
      <c r="D120" s="700"/>
      <c r="E120" s="700"/>
      <c r="F120" s="700"/>
      <c r="G120" s="700"/>
      <c r="H120" s="700"/>
      <c r="I120" s="700"/>
      <c r="J120" s="700"/>
      <c r="K120" s="700"/>
      <c r="L120" s="700"/>
      <c r="M120" s="700"/>
      <c r="N120" s="700"/>
      <c r="O120" s="700"/>
      <c r="P120" s="700"/>
      <c r="Q120" s="700"/>
      <c r="R120" s="700"/>
      <c r="S120" s="700"/>
      <c r="T120" s="700"/>
      <c r="U120" s="700"/>
      <c r="V120" s="700"/>
      <c r="W120" s="700"/>
      <c r="X120" s="700"/>
      <c r="Y120" s="140"/>
      <c r="Z120" s="140"/>
      <c r="AA120" s="140"/>
      <c r="AB120" s="140"/>
      <c r="AC120" s="209"/>
      <c r="AD120" s="210"/>
      <c r="AE120" s="210"/>
    </row>
    <row r="121" spans="1:36" ht="15.75" customHeight="1" x14ac:dyDescent="0.25">
      <c r="A121" s="136"/>
      <c r="B121" s="700"/>
      <c r="C121" s="700"/>
      <c r="D121" s="700"/>
      <c r="E121" s="700"/>
      <c r="F121" s="700"/>
      <c r="G121" s="700"/>
      <c r="H121" s="700"/>
      <c r="I121" s="700"/>
      <c r="J121" s="700"/>
      <c r="K121" s="700"/>
      <c r="L121" s="700"/>
      <c r="M121" s="700"/>
      <c r="N121" s="700"/>
      <c r="O121" s="700"/>
      <c r="P121" s="700"/>
      <c r="Q121" s="700"/>
      <c r="R121" s="700"/>
      <c r="S121" s="700"/>
      <c r="T121" s="700"/>
      <c r="U121" s="700"/>
      <c r="V121" s="700"/>
      <c r="W121" s="700"/>
      <c r="X121" s="700"/>
      <c r="Y121" s="140"/>
      <c r="Z121" s="140"/>
      <c r="AA121" s="140"/>
      <c r="AB121" s="140"/>
      <c r="AC121" s="209"/>
      <c r="AD121" s="210"/>
      <c r="AE121" s="210"/>
    </row>
    <row r="122" spans="1:36" ht="18" customHeight="1" x14ac:dyDescent="0.2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211"/>
      <c r="AC122" s="211"/>
      <c r="AD122" s="213"/>
      <c r="AE122" s="214"/>
      <c r="AF122" s="215"/>
      <c r="AG122" s="212"/>
      <c r="AH122" s="212"/>
      <c r="AI122" s="210"/>
      <c r="AJ122" s="210"/>
    </row>
    <row r="123" spans="1:36" ht="26.25" customHeight="1" x14ac:dyDescent="0.25">
      <c r="A123" s="140"/>
      <c r="B123" s="1006" t="s">
        <v>402</v>
      </c>
      <c r="C123" s="1006"/>
      <c r="D123" s="1006"/>
      <c r="E123" s="1006"/>
      <c r="F123" s="1006"/>
      <c r="G123" s="1006"/>
      <c r="H123" s="1006"/>
      <c r="I123" s="1006"/>
      <c r="J123" s="1006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</row>
    <row r="124" spans="1:36" ht="26.25" customHeight="1" x14ac:dyDescent="0.25">
      <c r="A124" s="140"/>
      <c r="B124" s="1006"/>
      <c r="C124" s="1006"/>
      <c r="D124" s="1006"/>
      <c r="E124" s="1006"/>
      <c r="F124" s="1006"/>
      <c r="G124" s="1006"/>
      <c r="H124" s="1006"/>
      <c r="I124" s="1006"/>
      <c r="J124" s="1006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</row>
    <row r="125" spans="1:36" ht="26.25" customHeight="1" x14ac:dyDescent="0.25">
      <c r="A125" s="140"/>
      <c r="B125" s="1006"/>
      <c r="C125" s="1006"/>
      <c r="D125" s="1006"/>
      <c r="E125" s="1006"/>
      <c r="F125" s="1006"/>
      <c r="G125" s="1006"/>
      <c r="H125" s="1006"/>
      <c r="I125" s="1006"/>
      <c r="J125" s="1006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</row>
    <row r="126" spans="1:36" ht="20.25" customHeight="1" x14ac:dyDescent="0.25">
      <c r="A126" s="140"/>
      <c r="B126" s="1006"/>
      <c r="C126" s="1006"/>
      <c r="D126" s="1006"/>
      <c r="E126" s="1006"/>
      <c r="F126" s="1006"/>
      <c r="G126" s="1006"/>
      <c r="H126" s="1006"/>
      <c r="I126" s="1006"/>
      <c r="J126" s="1006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</row>
    <row r="127" spans="1:36" ht="20.25" customHeight="1" x14ac:dyDescent="0.25">
      <c r="A127" s="140"/>
      <c r="B127" s="1006"/>
      <c r="C127" s="1006"/>
      <c r="D127" s="1006"/>
      <c r="E127" s="1006"/>
      <c r="F127" s="1006"/>
      <c r="G127" s="1006"/>
      <c r="H127" s="1006"/>
      <c r="I127" s="1006"/>
      <c r="J127" s="1006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</row>
    <row r="128" spans="1:36" ht="20.25" customHeight="1" x14ac:dyDescent="0.25">
      <c r="A128" s="140"/>
      <c r="B128" s="1006"/>
      <c r="C128" s="1006"/>
      <c r="D128" s="1006"/>
      <c r="E128" s="1006"/>
      <c r="F128" s="1006"/>
      <c r="G128" s="1006"/>
      <c r="H128" s="1006"/>
      <c r="I128" s="1006"/>
      <c r="J128" s="1006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29" ht="26.25" customHeight="1" x14ac:dyDescent="0.25">
      <c r="A129" s="140"/>
      <c r="B129" s="1006"/>
      <c r="C129" s="1006"/>
      <c r="D129" s="1006"/>
      <c r="E129" s="1006"/>
      <c r="F129" s="1006"/>
      <c r="G129" s="1006"/>
      <c r="H129" s="1006"/>
      <c r="I129" s="1006"/>
      <c r="J129" s="1006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29" ht="26.25" customHeight="1" x14ac:dyDescent="0.25">
      <c r="A130" s="140"/>
      <c r="B130" s="1006"/>
      <c r="C130" s="1006"/>
      <c r="D130" s="1006"/>
      <c r="E130" s="1006"/>
      <c r="F130" s="1006"/>
      <c r="G130" s="1006"/>
      <c r="H130" s="1006"/>
      <c r="I130" s="1006"/>
      <c r="J130" s="1006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29" ht="26.25" customHeight="1" x14ac:dyDescent="0.25">
      <c r="A131" s="140"/>
      <c r="B131" s="1006"/>
      <c r="C131" s="1006"/>
      <c r="D131" s="1006"/>
      <c r="E131" s="1006"/>
      <c r="F131" s="1006"/>
      <c r="G131" s="1006"/>
      <c r="H131" s="1006"/>
      <c r="I131" s="1006"/>
      <c r="J131" s="1006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</row>
    <row r="132" spans="1:29" ht="26.25" customHeight="1" x14ac:dyDescent="0.25">
      <c r="A132" s="140"/>
      <c r="B132" s="1006"/>
      <c r="C132" s="1006"/>
      <c r="D132" s="1006"/>
      <c r="E132" s="1006"/>
      <c r="F132" s="1006"/>
      <c r="G132" s="1006"/>
      <c r="H132" s="1006"/>
      <c r="I132" s="1006"/>
      <c r="J132" s="1006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</row>
    <row r="133" spans="1:29" ht="26.25" customHeight="1" x14ac:dyDescent="0.25">
      <c r="A133" s="140"/>
      <c r="B133" s="1006"/>
      <c r="C133" s="1006"/>
      <c r="D133" s="1006"/>
      <c r="E133" s="1006"/>
      <c r="F133" s="1006"/>
      <c r="G133" s="1006"/>
      <c r="H133" s="1006"/>
      <c r="I133" s="1006"/>
      <c r="J133" s="1006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</row>
    <row r="134" spans="1:29" ht="26.25" customHeight="1" x14ac:dyDescent="0.25">
      <c r="A134" s="140"/>
      <c r="B134" s="1006"/>
      <c r="C134" s="1006"/>
      <c r="D134" s="1006"/>
      <c r="E134" s="1006"/>
      <c r="F134" s="1006"/>
      <c r="G134" s="1006"/>
      <c r="H134" s="1006"/>
      <c r="I134" s="1006"/>
      <c r="J134" s="1006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</row>
    <row r="135" spans="1:29" ht="26.25" customHeight="1" x14ac:dyDescent="0.25">
      <c r="A135" s="140"/>
      <c r="B135" s="1006"/>
      <c r="C135" s="1006"/>
      <c r="D135" s="1006"/>
      <c r="E135" s="1006"/>
      <c r="F135" s="1006"/>
      <c r="G135" s="1006"/>
      <c r="H135" s="1006"/>
      <c r="I135" s="1006"/>
      <c r="J135" s="1006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</row>
    <row r="136" spans="1:29" ht="26.25" customHeight="1" x14ac:dyDescent="0.25">
      <c r="A136" s="140"/>
      <c r="B136" s="1006"/>
      <c r="C136" s="1006"/>
      <c r="D136" s="1006"/>
      <c r="E136" s="1006"/>
      <c r="F136" s="1006"/>
      <c r="G136" s="1006"/>
      <c r="H136" s="1006"/>
      <c r="I136" s="1006"/>
      <c r="J136" s="1006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</row>
    <row r="137" spans="1:29" ht="33.75" customHeight="1" x14ac:dyDescent="0.25">
      <c r="A137" s="140"/>
      <c r="B137" s="1006"/>
      <c r="C137" s="1006"/>
      <c r="D137" s="1006"/>
      <c r="E137" s="1006"/>
      <c r="F137" s="1006"/>
      <c r="G137" s="1006"/>
      <c r="H137" s="1006"/>
      <c r="I137" s="1006"/>
      <c r="J137" s="1006"/>
      <c r="K137" s="140"/>
      <c r="L137" s="140"/>
      <c r="M137" s="140"/>
      <c r="N137" s="140"/>
      <c r="O137" s="702" t="s">
        <v>277</v>
      </c>
      <c r="P137" s="702"/>
      <c r="Q137" s="702" t="s">
        <v>728</v>
      </c>
      <c r="R137" s="702"/>
      <c r="S137" s="702"/>
      <c r="T137" s="702" t="s">
        <v>279</v>
      </c>
      <c r="U137" s="702"/>
      <c r="V137" s="702"/>
      <c r="W137" s="702" t="s">
        <v>752</v>
      </c>
      <c r="X137" s="702"/>
      <c r="Y137" s="702"/>
      <c r="Z137" s="703" t="s">
        <v>358</v>
      </c>
      <c r="AA137" s="702"/>
      <c r="AB137" s="140"/>
      <c r="AC137" s="140"/>
    </row>
    <row r="138" spans="1:29" ht="26.25" customHeight="1" x14ac:dyDescent="0.25">
      <c r="A138" s="140"/>
      <c r="B138" s="1006"/>
      <c r="C138" s="1006"/>
      <c r="D138" s="1006"/>
      <c r="E138" s="1006"/>
      <c r="F138" s="1006"/>
      <c r="G138" s="1006"/>
      <c r="H138" s="1006"/>
      <c r="I138" s="1006"/>
      <c r="J138" s="1006"/>
      <c r="K138" s="140"/>
      <c r="L138" s="140"/>
      <c r="M138" s="140"/>
      <c r="N138" s="140"/>
      <c r="O138" s="827">
        <f>M7</f>
        <v>0</v>
      </c>
      <c r="P138" s="828"/>
      <c r="Q138" s="859" t="str">
        <f>Q113</f>
        <v>-----------</v>
      </c>
      <c r="R138" s="860"/>
      <c r="S138" s="861"/>
      <c r="T138" s="708"/>
      <c r="U138" s="708"/>
      <c r="V138" s="708"/>
      <c r="W138" s="814"/>
      <c r="X138" s="814"/>
      <c r="Y138" s="814"/>
      <c r="Z138" s="799" t="s">
        <v>129</v>
      </c>
      <c r="AA138" s="800"/>
      <c r="AB138" s="140"/>
      <c r="AC138" s="140"/>
    </row>
    <row r="139" spans="1:29" ht="26.25" customHeight="1" x14ac:dyDescent="0.25">
      <c r="A139" s="140"/>
      <c r="B139" s="1006"/>
      <c r="C139" s="1006"/>
      <c r="D139" s="1006"/>
      <c r="E139" s="1006"/>
      <c r="F139" s="1006"/>
      <c r="G139" s="1006"/>
      <c r="H139" s="1006"/>
      <c r="I139" s="1006"/>
      <c r="J139" s="1006"/>
      <c r="K139" s="140"/>
      <c r="L139" s="140"/>
      <c r="M139" s="140"/>
      <c r="N139" s="140"/>
      <c r="O139" s="831"/>
      <c r="P139" s="832"/>
      <c r="Q139" s="859" t="str">
        <f>Q114</f>
        <v>-----------</v>
      </c>
      <c r="R139" s="860"/>
      <c r="S139" s="861"/>
      <c r="T139" s="708"/>
      <c r="U139" s="708"/>
      <c r="V139" s="708"/>
      <c r="W139" s="814"/>
      <c r="X139" s="814"/>
      <c r="Y139" s="814"/>
      <c r="Z139" s="799" t="s">
        <v>129</v>
      </c>
      <c r="AA139" s="800"/>
      <c r="AB139" s="140"/>
      <c r="AC139" s="140"/>
    </row>
    <row r="140" spans="1:29" s="140" customFormat="1" ht="26.25" customHeight="1" x14ac:dyDescent="0.25">
      <c r="B140" s="1006"/>
      <c r="C140" s="1006"/>
      <c r="D140" s="1006"/>
      <c r="E140" s="1006"/>
      <c r="F140" s="1006"/>
      <c r="G140" s="1006"/>
      <c r="H140" s="1006"/>
      <c r="I140" s="1006"/>
      <c r="J140" s="1006"/>
    </row>
    <row r="141" spans="1:29" x14ac:dyDescent="0.25"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</row>
  </sheetData>
  <sheetProtection sheet="1" objects="1" scenarios="1"/>
  <mergeCells count="334">
    <mergeCell ref="B13:G14"/>
    <mergeCell ref="M15:X15"/>
    <mergeCell ref="K16:L16"/>
    <mergeCell ref="M16:X16"/>
    <mergeCell ref="R2:Y3"/>
    <mergeCell ref="I3:Q3"/>
    <mergeCell ref="B5:G6"/>
    <mergeCell ref="Z5:AB6"/>
    <mergeCell ref="M7:X7"/>
    <mergeCell ref="M8:X8"/>
    <mergeCell ref="K17:L17"/>
    <mergeCell ref="M17:X17"/>
    <mergeCell ref="K18:L18"/>
    <mergeCell ref="M18:T18"/>
    <mergeCell ref="W18:X18"/>
    <mergeCell ref="M19:X19"/>
    <mergeCell ref="M9:X9"/>
    <mergeCell ref="M10:X10"/>
    <mergeCell ref="M11:X11"/>
    <mergeCell ref="M26:X26"/>
    <mergeCell ref="M27:X27"/>
    <mergeCell ref="M28:X28"/>
    <mergeCell ref="M29:X29"/>
    <mergeCell ref="M30:X30"/>
    <mergeCell ref="M31:X31"/>
    <mergeCell ref="M20:X20"/>
    <mergeCell ref="M21:X21"/>
    <mergeCell ref="M22:X22"/>
    <mergeCell ref="M23:X23"/>
    <mergeCell ref="M24:X24"/>
    <mergeCell ref="M25:X25"/>
    <mergeCell ref="AE39:AL39"/>
    <mergeCell ref="M40:X40"/>
    <mergeCell ref="B42:Y43"/>
    <mergeCell ref="M32:X32"/>
    <mergeCell ref="M33:X33"/>
    <mergeCell ref="M34:X34"/>
    <mergeCell ref="M35:X35"/>
    <mergeCell ref="M36:O36"/>
    <mergeCell ref="P36:R36"/>
    <mergeCell ref="S36:U36"/>
    <mergeCell ref="V36:X36"/>
    <mergeCell ref="B45:F45"/>
    <mergeCell ref="G45:H45"/>
    <mergeCell ref="I45:J45"/>
    <mergeCell ref="K45:Q45"/>
    <mergeCell ref="R45:S45"/>
    <mergeCell ref="T45:Y45"/>
    <mergeCell ref="M37:X37"/>
    <mergeCell ref="M38:X38"/>
    <mergeCell ref="M39:X39"/>
    <mergeCell ref="B47:F47"/>
    <mergeCell ref="G47:H47"/>
    <mergeCell ref="I47:J47"/>
    <mergeCell ref="K47:Q47"/>
    <mergeCell ref="R47:S47"/>
    <mergeCell ref="T47:Y47"/>
    <mergeCell ref="B46:F46"/>
    <mergeCell ref="G46:H46"/>
    <mergeCell ref="I46:J46"/>
    <mergeCell ref="K46:Q46"/>
    <mergeCell ref="R46:S46"/>
    <mergeCell ref="T46:Y46"/>
    <mergeCell ref="T49:Y49"/>
    <mergeCell ref="B50:F50"/>
    <mergeCell ref="G50:H50"/>
    <mergeCell ref="I50:J50"/>
    <mergeCell ref="K50:L50"/>
    <mergeCell ref="M50:Q50"/>
    <mergeCell ref="R50:S50"/>
    <mergeCell ref="T50:Y50"/>
    <mergeCell ref="B49:F49"/>
    <mergeCell ref="G49:H49"/>
    <mergeCell ref="I49:J49"/>
    <mergeCell ref="K49:L49"/>
    <mergeCell ref="M49:Q49"/>
    <mergeCell ref="R49:S49"/>
    <mergeCell ref="T51:Y51"/>
    <mergeCell ref="B53:Y54"/>
    <mergeCell ref="B56:E56"/>
    <mergeCell ref="G56:H56"/>
    <mergeCell ref="I56:M56"/>
    <mergeCell ref="N56:O56"/>
    <mergeCell ref="P56:Q56"/>
    <mergeCell ref="R56:S56"/>
    <mergeCell ref="T56:U56"/>
    <mergeCell ref="V56:Y56"/>
    <mergeCell ref="B51:F51"/>
    <mergeCell ref="G51:H51"/>
    <mergeCell ref="I51:J51"/>
    <mergeCell ref="K51:L51"/>
    <mergeCell ref="M51:Q51"/>
    <mergeCell ref="R51:S51"/>
    <mergeCell ref="T57:U57"/>
    <mergeCell ref="V57:Y57"/>
    <mergeCell ref="B58:E58"/>
    <mergeCell ref="G58:H58"/>
    <mergeCell ref="I58:M58"/>
    <mergeCell ref="N58:O58"/>
    <mergeCell ref="P58:Q58"/>
    <mergeCell ref="R58:S58"/>
    <mergeCell ref="T58:U58"/>
    <mergeCell ref="V58:Y58"/>
    <mergeCell ref="B57:E57"/>
    <mergeCell ref="G57:H57"/>
    <mergeCell ref="I57:M57"/>
    <mergeCell ref="N57:O57"/>
    <mergeCell ref="P57:Q57"/>
    <mergeCell ref="R57:S57"/>
    <mergeCell ref="T59:U59"/>
    <mergeCell ref="V59:Y59"/>
    <mergeCell ref="B60:E60"/>
    <mergeCell ref="G60:H60"/>
    <mergeCell ref="I60:M60"/>
    <mergeCell ref="N60:O60"/>
    <mergeCell ref="P60:Q60"/>
    <mergeCell ref="R60:S60"/>
    <mergeCell ref="T60:U60"/>
    <mergeCell ref="V60:Y60"/>
    <mergeCell ref="B59:E59"/>
    <mergeCell ref="G59:H59"/>
    <mergeCell ref="I59:M59"/>
    <mergeCell ref="N59:O59"/>
    <mergeCell ref="P59:Q59"/>
    <mergeCell ref="R59:S59"/>
    <mergeCell ref="X63:Y63"/>
    <mergeCell ref="B64:E64"/>
    <mergeCell ref="H64:L64"/>
    <mergeCell ref="M64:Q64"/>
    <mergeCell ref="R64:S64"/>
    <mergeCell ref="T64:U64"/>
    <mergeCell ref="V64:W64"/>
    <mergeCell ref="X64:Y64"/>
    <mergeCell ref="T61:U61"/>
    <mergeCell ref="V61:Y61"/>
    <mergeCell ref="R62:S62"/>
    <mergeCell ref="T62:U62"/>
    <mergeCell ref="B63:E63"/>
    <mergeCell ref="H63:L63"/>
    <mergeCell ref="M63:Q63"/>
    <mergeCell ref="R63:S63"/>
    <mergeCell ref="T63:U63"/>
    <mergeCell ref="V63:W63"/>
    <mergeCell ref="B61:E61"/>
    <mergeCell ref="G61:H61"/>
    <mergeCell ref="I61:M61"/>
    <mergeCell ref="N61:O61"/>
    <mergeCell ref="P61:Q61"/>
    <mergeCell ref="R61:S61"/>
    <mergeCell ref="X65:Y65"/>
    <mergeCell ref="B66:E66"/>
    <mergeCell ref="H66:L66"/>
    <mergeCell ref="M66:Q66"/>
    <mergeCell ref="R66:S66"/>
    <mergeCell ref="T66:U66"/>
    <mergeCell ref="V66:W66"/>
    <mergeCell ref="X66:Y66"/>
    <mergeCell ref="B65:E65"/>
    <mergeCell ref="H65:L65"/>
    <mergeCell ref="M65:Q65"/>
    <mergeCell ref="R65:S65"/>
    <mergeCell ref="T65:U65"/>
    <mergeCell ref="V65:W65"/>
    <mergeCell ref="X67:Y67"/>
    <mergeCell ref="B68:E68"/>
    <mergeCell ref="H68:L68"/>
    <mergeCell ref="M68:Q68"/>
    <mergeCell ref="R68:S68"/>
    <mergeCell ref="T68:U68"/>
    <mergeCell ref="V68:W68"/>
    <mergeCell ref="X68:Y68"/>
    <mergeCell ref="B67:E67"/>
    <mergeCell ref="H67:L67"/>
    <mergeCell ref="M67:Q67"/>
    <mergeCell ref="R67:S67"/>
    <mergeCell ref="T67:U67"/>
    <mergeCell ref="V67:W67"/>
    <mergeCell ref="V69:W69"/>
    <mergeCell ref="X69:Y69"/>
    <mergeCell ref="B71:Y72"/>
    <mergeCell ref="B74:E74"/>
    <mergeCell ref="G74:H74"/>
    <mergeCell ref="I74:M74"/>
    <mergeCell ref="N74:O74"/>
    <mergeCell ref="P74:Q74"/>
    <mergeCell ref="R74:S74"/>
    <mergeCell ref="T74:U74"/>
    <mergeCell ref="V74:Y74"/>
    <mergeCell ref="B75:E75"/>
    <mergeCell ref="G75:H75"/>
    <mergeCell ref="I75:M75"/>
    <mergeCell ref="N75:O75"/>
    <mergeCell ref="P75:Q75"/>
    <mergeCell ref="R75:S75"/>
    <mergeCell ref="T75:U75"/>
    <mergeCell ref="V75:Y75"/>
    <mergeCell ref="T76:U76"/>
    <mergeCell ref="V76:Y76"/>
    <mergeCell ref="B77:E77"/>
    <mergeCell ref="G77:H77"/>
    <mergeCell ref="I77:M77"/>
    <mergeCell ref="N77:O77"/>
    <mergeCell ref="P77:Q77"/>
    <mergeCell ref="R77:S77"/>
    <mergeCell ref="T77:U77"/>
    <mergeCell ref="V77:Y77"/>
    <mergeCell ref="B76:E76"/>
    <mergeCell ref="G76:H76"/>
    <mergeCell ref="I76:M76"/>
    <mergeCell ref="N76:O76"/>
    <mergeCell ref="P76:Q76"/>
    <mergeCell ref="R76:S76"/>
    <mergeCell ref="R80:S80"/>
    <mergeCell ref="T80:U80"/>
    <mergeCell ref="B81:E81"/>
    <mergeCell ref="H81:L81"/>
    <mergeCell ref="M81:Q81"/>
    <mergeCell ref="R81:S81"/>
    <mergeCell ref="T81:U81"/>
    <mergeCell ref="T78:U78"/>
    <mergeCell ref="V78:Y78"/>
    <mergeCell ref="B79:E79"/>
    <mergeCell ref="G79:H79"/>
    <mergeCell ref="I79:M79"/>
    <mergeCell ref="N79:O79"/>
    <mergeCell ref="P79:Q79"/>
    <mergeCell ref="R79:S79"/>
    <mergeCell ref="T79:U79"/>
    <mergeCell ref="V79:Y79"/>
    <mergeCell ref="B78:E78"/>
    <mergeCell ref="G78:H78"/>
    <mergeCell ref="I78:M78"/>
    <mergeCell ref="N78:O78"/>
    <mergeCell ref="P78:Q78"/>
    <mergeCell ref="R78:S78"/>
    <mergeCell ref="V81:W81"/>
    <mergeCell ref="X81:Y81"/>
    <mergeCell ref="B82:E82"/>
    <mergeCell ref="H82:L82"/>
    <mergeCell ref="M82:Q82"/>
    <mergeCell ref="R82:S82"/>
    <mergeCell ref="T82:U82"/>
    <mergeCell ref="V82:W82"/>
    <mergeCell ref="X82:Y82"/>
    <mergeCell ref="X83:Y83"/>
    <mergeCell ref="B84:E84"/>
    <mergeCell ref="H84:L84"/>
    <mergeCell ref="M84:Q84"/>
    <mergeCell ref="R84:S84"/>
    <mergeCell ref="T84:U84"/>
    <mergeCell ref="V84:W84"/>
    <mergeCell ref="X84:Y84"/>
    <mergeCell ref="B83:E83"/>
    <mergeCell ref="H83:L83"/>
    <mergeCell ref="M83:Q83"/>
    <mergeCell ref="R83:S83"/>
    <mergeCell ref="T83:U83"/>
    <mergeCell ref="V83:W83"/>
    <mergeCell ref="X85:Y85"/>
    <mergeCell ref="B86:E86"/>
    <mergeCell ref="H86:L86"/>
    <mergeCell ref="M86:Q86"/>
    <mergeCell ref="R86:S86"/>
    <mergeCell ref="T86:U86"/>
    <mergeCell ref="V86:W86"/>
    <mergeCell ref="X86:Y86"/>
    <mergeCell ref="B85:E85"/>
    <mergeCell ref="H85:L85"/>
    <mergeCell ref="M85:Q85"/>
    <mergeCell ref="R85:S85"/>
    <mergeCell ref="T85:U85"/>
    <mergeCell ref="V85:W85"/>
    <mergeCell ref="V87:W87"/>
    <mergeCell ref="X87:Y87"/>
    <mergeCell ref="B89:W90"/>
    <mergeCell ref="T91:V91"/>
    <mergeCell ref="W91:Y91"/>
    <mergeCell ref="B92:N92"/>
    <mergeCell ref="O92:S92"/>
    <mergeCell ref="T92:V92"/>
    <mergeCell ref="W92:Y92"/>
    <mergeCell ref="B95:N95"/>
    <mergeCell ref="O95:S95"/>
    <mergeCell ref="T95:V95"/>
    <mergeCell ref="W95:Y95"/>
    <mergeCell ref="B96:N96"/>
    <mergeCell ref="O96:S96"/>
    <mergeCell ref="T96:V96"/>
    <mergeCell ref="W96:Y96"/>
    <mergeCell ref="B93:N93"/>
    <mergeCell ref="O93:S93"/>
    <mergeCell ref="T93:V93"/>
    <mergeCell ref="W93:Y93"/>
    <mergeCell ref="B94:N94"/>
    <mergeCell ref="O94:S94"/>
    <mergeCell ref="T94:V94"/>
    <mergeCell ref="W94:Y94"/>
    <mergeCell ref="B97:N97"/>
    <mergeCell ref="O97:S97"/>
    <mergeCell ref="T97:V97"/>
    <mergeCell ref="W97:Y97"/>
    <mergeCell ref="B99:X100"/>
    <mergeCell ref="B102:N113"/>
    <mergeCell ref="O112:P112"/>
    <mergeCell ref="O113:P114"/>
    <mergeCell ref="B114:N115"/>
    <mergeCell ref="Q112:S112"/>
    <mergeCell ref="T112:V112"/>
    <mergeCell ref="W112:Y112"/>
    <mergeCell ref="Z112:AA112"/>
    <mergeCell ref="Q113:S113"/>
    <mergeCell ref="T113:V113"/>
    <mergeCell ref="W113:Y113"/>
    <mergeCell ref="Z113:AA113"/>
    <mergeCell ref="Q114:S114"/>
    <mergeCell ref="T114:V114"/>
    <mergeCell ref="W114:Y114"/>
    <mergeCell ref="Z114:AA114"/>
    <mergeCell ref="B120:X121"/>
    <mergeCell ref="B123:J140"/>
    <mergeCell ref="O137:P137"/>
    <mergeCell ref="Q137:S137"/>
    <mergeCell ref="T137:V137"/>
    <mergeCell ref="W137:Y137"/>
    <mergeCell ref="Z137:AA137"/>
    <mergeCell ref="O138:P139"/>
    <mergeCell ref="Q138:S138"/>
    <mergeCell ref="T138:V138"/>
    <mergeCell ref="W138:Y138"/>
    <mergeCell ref="Z138:AA138"/>
    <mergeCell ref="Q139:S139"/>
    <mergeCell ref="T139:V139"/>
    <mergeCell ref="W139:Y139"/>
    <mergeCell ref="Z139:AA139"/>
  </mergeCells>
  <conditionalFormatting sqref="M17:X17">
    <cfRule type="notContainsText" dxfId="64" priority="44" operator="notContains" text="*">
      <formula>ISERROR(SEARCH("*",M17))</formula>
    </cfRule>
    <cfRule type="containsText" dxfId="63" priority="45" operator="containsText" text="*">
      <formula>NOT(ISERROR(SEARCH("*",M17)))</formula>
    </cfRule>
  </conditionalFormatting>
  <conditionalFormatting sqref="M18 W18">
    <cfRule type="notContainsText" dxfId="62" priority="42" operator="notContains" text="*">
      <formula>ISERROR(SEARCH("*",M18))</formula>
    </cfRule>
  </conditionalFormatting>
  <conditionalFormatting sqref="M18 W18">
    <cfRule type="containsText" dxfId="61" priority="43" operator="containsText" text="*">
      <formula>NOT(ISERROR(SEARCH("*",M18)))</formula>
    </cfRule>
  </conditionalFormatting>
  <conditionalFormatting sqref="M15:X15">
    <cfRule type="notContainsText" dxfId="60" priority="40" operator="notContains" text="*">
      <formula>ISERROR(SEARCH("*",M15))</formula>
    </cfRule>
    <cfRule type="containsText" dxfId="59" priority="41" operator="containsText" text="*">
      <formula>NOT(ISERROR(SEARCH("*",M15)))</formula>
    </cfRule>
  </conditionalFormatting>
  <conditionalFormatting sqref="M20:X20">
    <cfRule type="notContainsText" dxfId="58" priority="38" operator="notContains" text="*">
      <formula>ISERROR(SEARCH("*",M20))</formula>
    </cfRule>
    <cfRule type="containsText" dxfId="57" priority="39" operator="containsText" text="*">
      <formula>NOT(ISERROR(SEARCH("*",M20)))</formula>
    </cfRule>
  </conditionalFormatting>
  <conditionalFormatting sqref="M21:X23">
    <cfRule type="notContainsText" dxfId="56" priority="34" operator="notContains" text="*">
      <formula>ISERROR(SEARCH("*",M21))</formula>
    </cfRule>
    <cfRule type="containsText" dxfId="55" priority="35" operator="containsText" text="*">
      <formula>NOT(ISERROR(SEARCH("*",M21)))</formula>
    </cfRule>
  </conditionalFormatting>
  <conditionalFormatting sqref="M24:X27">
    <cfRule type="notContainsText" dxfId="54" priority="32" operator="notContains" text="*">
      <formula>ISERROR(SEARCH("*",M24))</formula>
    </cfRule>
    <cfRule type="containsText" dxfId="53" priority="33" operator="containsText" text="*">
      <formula>NOT(ISERROR(SEARCH("*",M24)))</formula>
    </cfRule>
  </conditionalFormatting>
  <conditionalFormatting sqref="P36">
    <cfRule type="notContainsText" dxfId="52" priority="30" operator="notContains" text="*">
      <formula>ISERROR(SEARCH("*",P36))</formula>
    </cfRule>
    <cfRule type="containsText" dxfId="51" priority="31" operator="containsText" text="*">
      <formula>NOT(ISERROR(SEARCH("*",P36)))</formula>
    </cfRule>
  </conditionalFormatting>
  <conditionalFormatting sqref="V36">
    <cfRule type="notContainsText" dxfId="50" priority="28" operator="notContains" text="*">
      <formula>ISERROR(SEARCH("*",V36))</formula>
    </cfRule>
    <cfRule type="containsText" dxfId="49" priority="29" operator="containsText" text="*">
      <formula>NOT(ISERROR(SEARCH("*",V36)))</formula>
    </cfRule>
  </conditionalFormatting>
  <conditionalFormatting sqref="M28:X34">
    <cfRule type="notContainsText" dxfId="48" priority="26" operator="notContains" text="*">
      <formula>ISERROR(SEARCH("*",M28))</formula>
    </cfRule>
    <cfRule type="containsText" dxfId="47" priority="27" operator="containsText" text="*">
      <formula>NOT(ISERROR(SEARCH("*",M28)))</formula>
    </cfRule>
  </conditionalFormatting>
  <conditionalFormatting sqref="M35:X35">
    <cfRule type="notContainsText" dxfId="46" priority="24" operator="notContains" text="*">
      <formula>ISERROR(SEARCH("*",M35))</formula>
    </cfRule>
    <cfRule type="containsText" dxfId="45" priority="25" operator="containsText" text="*">
      <formula>NOT(ISERROR(SEARCH("*",M35)))</formula>
    </cfRule>
  </conditionalFormatting>
  <conditionalFormatting sqref="M37:X37">
    <cfRule type="notContainsText" dxfId="44" priority="22" operator="notContains" text="*">
      <formula>ISERROR(SEARCH("*",M37))</formula>
    </cfRule>
    <cfRule type="containsText" dxfId="43" priority="23" operator="containsText" text="*">
      <formula>NOT(ISERROR(SEARCH("*",M37)))</formula>
    </cfRule>
  </conditionalFormatting>
  <conditionalFormatting sqref="M38:X38">
    <cfRule type="notContainsText" dxfId="42" priority="20" operator="notContains" text="*">
      <formula>ISERROR(SEARCH("*",M38))</formula>
    </cfRule>
    <cfRule type="containsText" dxfId="41" priority="21" operator="containsText" text="*">
      <formula>NOT(ISERROR(SEARCH("*",M38)))</formula>
    </cfRule>
  </conditionalFormatting>
  <conditionalFormatting sqref="M39:X39">
    <cfRule type="notContainsText" dxfId="40" priority="18" operator="notContains" text="*">
      <formula>ISERROR(SEARCH("*",M39))</formula>
    </cfRule>
    <cfRule type="containsText" dxfId="39" priority="19" operator="containsText" text="*">
      <formula>NOT(ISERROR(SEARCH("*",M39)))</formula>
    </cfRule>
  </conditionalFormatting>
  <conditionalFormatting sqref="M40:X40">
    <cfRule type="notContainsText" dxfId="38" priority="16" operator="notContains" text="*">
      <formula>ISERROR(SEARCH("*",M40))</formula>
    </cfRule>
    <cfRule type="containsText" dxfId="37" priority="17" operator="containsText" text="*">
      <formula>NOT(ISERROR(SEARCH("*",M40)))</formula>
    </cfRule>
  </conditionalFormatting>
  <conditionalFormatting sqref="G50:G51 I50:I51">
    <cfRule type="notContainsText" dxfId="36" priority="14" operator="notContains" text="*">
      <formula>ISERROR(SEARCH("*",G50))</formula>
    </cfRule>
    <cfRule type="containsText" dxfId="35" priority="15" operator="containsText" text="*">
      <formula>NOT(ISERROR(SEARCH("*",G50)))</formula>
    </cfRule>
  </conditionalFormatting>
  <conditionalFormatting sqref="B50:B51">
    <cfRule type="notContainsText" dxfId="34" priority="12" operator="notContains" text="*">
      <formula>ISERROR(SEARCH("*",B50))</formula>
    </cfRule>
    <cfRule type="containsText" dxfId="33" priority="13" operator="containsText" text="*">
      <formula>NOT(ISERROR(SEARCH("*",B50)))</formula>
    </cfRule>
  </conditionalFormatting>
  <conditionalFormatting sqref="B57:B61">
    <cfRule type="notContainsText" dxfId="32" priority="10" operator="notContains" text="*">
      <formula>ISERROR(SEARCH("*",B57))</formula>
    </cfRule>
    <cfRule type="containsText" dxfId="31" priority="11" operator="containsText" text="*">
      <formula>NOT(ISERROR(SEARCH("*",B57)))</formula>
    </cfRule>
  </conditionalFormatting>
  <conditionalFormatting sqref="N57:N61">
    <cfRule type="notContainsText" dxfId="30" priority="8" operator="notContains" text="*">
      <formula>ISERROR(SEARCH("*",N57))</formula>
    </cfRule>
    <cfRule type="containsText" dxfId="29" priority="9" operator="containsText" text="*">
      <formula>NOT(ISERROR(SEARCH("*",N57)))</formula>
    </cfRule>
  </conditionalFormatting>
  <conditionalFormatting sqref="B75:B79">
    <cfRule type="notContainsText" dxfId="28" priority="6" operator="notContains" text="*">
      <formula>ISERROR(SEARCH("*",B75))</formula>
    </cfRule>
    <cfRule type="containsText" dxfId="27" priority="7" operator="containsText" text="*">
      <formula>NOT(ISERROR(SEARCH("*",B75)))</formula>
    </cfRule>
  </conditionalFormatting>
  <conditionalFormatting sqref="N75:N79">
    <cfRule type="notContainsText" dxfId="26" priority="4" operator="notContains" text="*">
      <formula>ISERROR(SEARCH("*",N75))</formula>
    </cfRule>
    <cfRule type="containsText" dxfId="25" priority="5" operator="containsText" text="*">
      <formula>NOT(ISERROR(SEARCH("*",N75)))</formula>
    </cfRule>
  </conditionalFormatting>
  <conditionalFormatting sqref="K16:L18">
    <cfRule type="expression" dxfId="24" priority="3">
      <formula>$M$15="ИП"</formula>
    </cfRule>
  </conditionalFormatting>
  <conditionalFormatting sqref="M16:X16">
    <cfRule type="notContainsText" dxfId="23" priority="1" operator="notContains" text="*">
      <formula>ISERROR(SEARCH("*",M16))</formula>
    </cfRule>
    <cfRule type="containsText" dxfId="22" priority="2" operator="containsText" text="*">
      <formula>NOT(ISERROR(SEARCH("*",M16)))</formula>
    </cfRule>
  </conditionalFormatting>
  <dataValidations count="25">
    <dataValidation type="date" allowBlank="1" showInputMessage="1" showErrorMessage="1" sqref="M21:X21">
      <formula1>18264</formula1>
      <formula2>TODAY()</formula2>
    </dataValidation>
    <dataValidation type="list" allowBlank="1" showInputMessage="1" showErrorMessage="1" sqref="M29:X29">
      <formula1>OsnRassh</formula1>
    </dataValidation>
    <dataValidation type="list" allowBlank="1" showInputMessage="1" showErrorMessage="1" sqref="M33:X33">
      <formula1>VtorRassh</formula1>
    </dataValidation>
    <dataValidation type="list" allowBlank="1" showInputMessage="1" showErrorMessage="1" sqref="M28:X28">
      <formula1>OsnVidD</formula1>
    </dataValidation>
    <dataValidation type="list" allowBlank="1" showInputMessage="1" showErrorMessage="1" sqref="M31:X31 M35:X35">
      <formula1>NalogOsnVidDeyat</formula1>
    </dataValidation>
    <dataValidation type="list" allowBlank="1" showInputMessage="1" showErrorMessage="1" sqref="M32:X32">
      <formula1>VtorVidD</formula1>
    </dataValidation>
    <dataValidation type="list" allowBlank="1" showInputMessage="1" showErrorMessage="1" sqref="P36:R36 V36:X36">
      <formula1>Prochie</formula1>
    </dataValidation>
    <dataValidation type="list" allowBlank="1" showInputMessage="1" showErrorMessage="1" sqref="M37:X37">
      <formula1>SobstvRegBiznes</formula1>
    </dataValidation>
    <dataValidation type="date" allowBlank="1" showInputMessage="1" showErrorMessage="1" sqref="M38:X38">
      <formula1>TODAY()</formula1>
      <formula2>401769</formula2>
    </dataValidation>
    <dataValidation type="whole" allowBlank="1" showInputMessage="1" showErrorMessage="1" sqref="M39:X39">
      <formula1>0</formula1>
      <formula2>1200</formula2>
    </dataValidation>
    <dataValidation type="whole" allowBlank="1" showInputMessage="1" showErrorMessage="1" sqref="M40:X41">
      <formula1>1</formula1>
      <formula2>1200</formula2>
    </dataValidation>
    <dataValidation type="textLength" allowBlank="1" showInputMessage="1" showErrorMessage="1" sqref="G50:H51 N57:O61 N75:O79">
      <formula1>4</formula1>
      <formula2>4</formula2>
    </dataValidation>
    <dataValidation type="textLength" allowBlank="1" showInputMessage="1" showErrorMessage="1" sqref="I50:J51">
      <formula1>6</formula1>
      <formula2>6</formula2>
    </dataValidation>
    <dataValidation type="date" allowBlank="1" showInputMessage="1" showErrorMessage="1" sqref="I46:J47 G57:H61 T57:U61 G75:H79 T75:U79 O113">
      <formula1>1</formula1>
      <formula2>TODAY()</formula2>
    </dataValidation>
    <dataValidation type="list" allowBlank="1" showInputMessage="1" showErrorMessage="1" sqref="G46:H47">
      <formula1>"Ген. директор, Гл. бухгалтер,Директор,"</formula1>
    </dataValidation>
    <dataValidation type="list" allowBlank="1" showInputMessage="1" showErrorMessage="1" sqref="R46:S47 G64:G68 G82:G86">
      <formula1>SobstvCountry</formula1>
    </dataValidation>
    <dataValidation type="list" allowBlank="1" showInputMessage="1" showErrorMessage="1" sqref="T64:U68 T82:U86">
      <formula1>SobstvEducation</formula1>
    </dataValidation>
    <dataValidation type="list" allowBlank="1" showInputMessage="1" showErrorMessage="1" sqref="R64:S68 R82:S86">
      <formula1>SobstvFamily</formula1>
    </dataValidation>
    <dataValidation type="list" allowBlank="1" showInputMessage="1" showErrorMessage="1" sqref="F64:F68 F82:F86">
      <formula1>SobstvSex</formula1>
    </dataValidation>
    <dataValidation type="list" allowBlank="1" showInputMessage="1" showErrorMessage="1" sqref="F57:F61 F75:F79">
      <formula1>SobstvOPF</formula1>
    </dataValidation>
    <dataValidation type="decimal" allowBlank="1" showInputMessage="1" showErrorMessage="1" sqref="X64:Y68 X82:Y86">
      <formula1>0</formula1>
      <formula2>1</formula2>
    </dataValidation>
    <dataValidation type="whole" allowBlank="1" showInputMessage="1" showErrorMessage="1" sqref="V64:W68 V82:W86">
      <formula1>0</formula1>
      <formula2>12000</formula2>
    </dataValidation>
    <dataValidation type="textLength" allowBlank="1" showInputMessage="1" showErrorMessage="1" sqref="O93:S97">
      <formula1>20</formula1>
      <formula2>20</formula2>
    </dataValidation>
    <dataValidation type="list" allowBlank="1" showInputMessage="1" showErrorMessage="1" sqref="T93:Y97">
      <formula1>"Нет,Да,"</formula1>
    </dataValidation>
    <dataValidation type="list" allowBlank="1" showInputMessage="1" showErrorMessage="1" sqref="Z113:AA114 Z138:AA139">
      <formula1>"Да,Нет,"</formula1>
    </dataValidation>
  </dataValidations>
  <pageMargins left="0.25" right="0.25" top="0.75" bottom="0.75" header="0.3" footer="0.3"/>
  <pageSetup paperSize="9" scale="37" orientation="portrait" verticalDpi="0" r:id="rId1"/>
  <rowBreaks count="1" manualBreakCount="1">
    <brk id="6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ACFF6BB1-EAA5-4E95-AABE-E32BD0BEE6D7}">
            <xm:f>NOT(ВыпадающиеСписки!$X$20)</xm:f>
            <x14:dxf>
              <font>
                <color rgb="FF9C0006"/>
              </font>
              <fill>
                <patternFill patternType="mediumGray">
                  <fgColor rgb="FFFF5050"/>
                  <bgColor theme="0"/>
                </patternFill>
              </fill>
            </x14:dxf>
          </x14:cfRule>
          <x14:cfRule type="expression" priority="37" id="{D98CA5FD-178C-4998-A3DE-8E23187148AA}">
            <xm:f>ВыпадающиеСписки!$X$20</xm:f>
            <x14:dxf>
              <font>
                <color rgb="FF006100"/>
              </font>
              <fill>
                <patternFill patternType="none">
                  <bgColor auto="1"/>
                </patternFill>
              </fill>
            </x14:dxf>
          </x14:cfRule>
          <xm:sqref>M19:X19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HYPERLINK(SUBSTITUTE(CELL("адрес",From5To3ULFL1),"'",""),"Назад")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Анкета5!D46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M8:X8"/>
    <mergeCell ref="R2:Y3"/>
    <mergeCell ref="I3:Q3"/>
    <mergeCell ref="B5:G6"/>
    <mergeCell ref="AC5:AD6"/>
    <mergeCell ref="M7:X7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B27:F27"/>
    <mergeCell ref="G27:M27"/>
    <mergeCell ref="B28:F28"/>
    <mergeCell ref="G28:M28"/>
    <mergeCell ref="B29:F29"/>
    <mergeCell ref="G29:M29"/>
    <mergeCell ref="A31:AB31"/>
    <mergeCell ref="A32:S32"/>
    <mergeCell ref="T33:V33"/>
    <mergeCell ref="W33:AB33"/>
    <mergeCell ref="A34:S34"/>
    <mergeCell ref="T34:V34"/>
    <mergeCell ref="W34:AB34"/>
    <mergeCell ref="A37:S37"/>
    <mergeCell ref="T37:V37"/>
    <mergeCell ref="W37:AB37"/>
    <mergeCell ref="A35:S35"/>
    <mergeCell ref="T35:V35"/>
    <mergeCell ref="W35:AB35"/>
    <mergeCell ref="A36:S36"/>
    <mergeCell ref="T36:V36"/>
    <mergeCell ref="W36:AB36"/>
  </mergeCells>
  <conditionalFormatting sqref="B17 R17 U17 N17 P17 S22:S26">
    <cfRule type="containsBlanks" dxfId="19" priority="2">
      <formula>LEN(TRIM(B17))=0</formula>
    </cfRule>
  </conditionalFormatting>
  <conditionalFormatting sqref="B17">
    <cfRule type="notContainsText" dxfId="18" priority="3" operator="notContains" text="*">
      <formula>ISERROR(SEARCH("*",B17))</formula>
    </cfRule>
    <cfRule type="containsText" dxfId="17" priority="4" operator="containsText" text="*">
      <formula>NOT(ISERROR(SEARCH("*",B17)))</formula>
    </cfRule>
  </conditionalFormatting>
  <conditionalFormatting sqref="N21:Y26">
    <cfRule type="expression" dxfId="16" priority="1" stopIfTrue="1">
      <formula>$X$17&lt;&gt;"Да"</formula>
    </cfRule>
  </conditionalFormatting>
  <dataValidations count="7">
    <dataValidation type="date" allowBlank="1" showInputMessage="1" showErrorMessage="1" sqref="H17:I17">
      <formula1>1</formula1>
      <formula2>TODAY()</formula2>
    </dataValidation>
    <dataValidation type="list" allowBlank="1" showInputMessage="1" showErrorMessage="1" sqref="N17">
      <formula1>SobstvSex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W36 W56">
      <formula1>"Да,Нет,"</formula1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HYPERLINK(SUBSTITUTE(CELL("адрес",From5To3ULFL2),"'",""),"Назад")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Анкета5!D47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M8:X8"/>
    <mergeCell ref="R2:Y3"/>
    <mergeCell ref="I3:Q3"/>
    <mergeCell ref="B5:G6"/>
    <mergeCell ref="AC5:AD6"/>
    <mergeCell ref="M7:X7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B27:F27"/>
    <mergeCell ref="G27:M27"/>
    <mergeCell ref="B28:F28"/>
    <mergeCell ref="G28:M28"/>
    <mergeCell ref="B29:F29"/>
    <mergeCell ref="G29:M29"/>
    <mergeCell ref="A31:AB31"/>
    <mergeCell ref="A32:S32"/>
    <mergeCell ref="T33:V33"/>
    <mergeCell ref="W33:AB33"/>
    <mergeCell ref="A34:S34"/>
    <mergeCell ref="T34:V34"/>
    <mergeCell ref="W34:AB34"/>
    <mergeCell ref="A37:S37"/>
    <mergeCell ref="T37:V37"/>
    <mergeCell ref="W37:AB37"/>
    <mergeCell ref="A35:S35"/>
    <mergeCell ref="T35:V35"/>
    <mergeCell ref="W35:AB35"/>
    <mergeCell ref="A36:S36"/>
    <mergeCell ref="T36:V36"/>
    <mergeCell ref="W36:AB36"/>
  </mergeCells>
  <conditionalFormatting sqref="B17 R17 U17 N17 P17 S22:S26">
    <cfRule type="containsBlanks" dxfId="15" priority="2">
      <formula>LEN(TRIM(B17))=0</formula>
    </cfRule>
  </conditionalFormatting>
  <conditionalFormatting sqref="B17">
    <cfRule type="notContainsText" dxfId="14" priority="3" operator="notContains" text="*">
      <formula>ISERROR(SEARCH("*",B17))</formula>
    </cfRule>
    <cfRule type="containsText" dxfId="13" priority="4" operator="containsText" text="*">
      <formula>NOT(ISERROR(SEARCH("*",B17)))</formula>
    </cfRule>
  </conditionalFormatting>
  <conditionalFormatting sqref="N21:Y26">
    <cfRule type="expression" dxfId="12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AF65"/>
  <sheetViews>
    <sheetView topLeftCell="A35" zoomScale="80" zoomScaleNormal="80" zoomScaleSheetLayoutView="70" workbookViewId="0">
      <selection activeCell="K42" sqref="K42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HYPERLINK(SUBSTITUTE(CELL("адрес",From5To3ULFL3),"'",""),"Назад")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Анкета5!D48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M8:X8"/>
    <mergeCell ref="R2:Y3"/>
    <mergeCell ref="I3:Q3"/>
    <mergeCell ref="B5:G6"/>
    <mergeCell ref="AC5:AD6"/>
    <mergeCell ref="M7:X7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B27:F27"/>
    <mergeCell ref="G27:M27"/>
    <mergeCell ref="B28:F28"/>
    <mergeCell ref="G28:M28"/>
    <mergeCell ref="B29:F29"/>
    <mergeCell ref="G29:M29"/>
    <mergeCell ref="A31:AB31"/>
    <mergeCell ref="A32:S32"/>
    <mergeCell ref="T33:V33"/>
    <mergeCell ref="W33:AB33"/>
    <mergeCell ref="A34:S34"/>
    <mergeCell ref="T34:V34"/>
    <mergeCell ref="W34:AB34"/>
    <mergeCell ref="A37:S37"/>
    <mergeCell ref="T37:V37"/>
    <mergeCell ref="W37:AB37"/>
    <mergeCell ref="A35:S35"/>
    <mergeCell ref="T35:V35"/>
    <mergeCell ref="W35:AB35"/>
    <mergeCell ref="A36:S36"/>
    <mergeCell ref="T36:V36"/>
    <mergeCell ref="W36:AB36"/>
  </mergeCells>
  <conditionalFormatting sqref="B17 R17 U17 N17 P17 S22:S26">
    <cfRule type="containsBlanks" dxfId="11" priority="2">
      <formula>LEN(TRIM(B17))=0</formula>
    </cfRule>
  </conditionalFormatting>
  <conditionalFormatting sqref="B17">
    <cfRule type="notContainsText" dxfId="10" priority="3" operator="notContains" text="*">
      <formula>ISERROR(SEARCH("*",B17))</formula>
    </cfRule>
    <cfRule type="containsText" dxfId="9" priority="4" operator="containsText" text="*">
      <formula>NOT(ISERROR(SEARCH("*",B17)))</formula>
    </cfRule>
  </conditionalFormatting>
  <conditionalFormatting sqref="N21:Y26">
    <cfRule type="expression" dxfId="8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HYPERLINK(SUBSTITUTE(CELL("адрес",From5To3ULFL4),"'",""),"Назад")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Анкета5!D49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M8:X8"/>
    <mergeCell ref="R2:Y3"/>
    <mergeCell ref="I3:Q3"/>
    <mergeCell ref="B5:G6"/>
    <mergeCell ref="AC5:AD6"/>
    <mergeCell ref="M7:X7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B27:F27"/>
    <mergeCell ref="G27:M27"/>
    <mergeCell ref="B28:F28"/>
    <mergeCell ref="G28:M28"/>
    <mergeCell ref="B29:F29"/>
    <mergeCell ref="G29:M29"/>
    <mergeCell ref="A31:AB31"/>
    <mergeCell ref="A32:S32"/>
    <mergeCell ref="T33:V33"/>
    <mergeCell ref="W33:AB33"/>
    <mergeCell ref="A34:S34"/>
    <mergeCell ref="T34:V34"/>
    <mergeCell ref="W34:AB34"/>
    <mergeCell ref="A37:S37"/>
    <mergeCell ref="T37:V37"/>
    <mergeCell ref="W37:AB37"/>
    <mergeCell ref="A35:S35"/>
    <mergeCell ref="T35:V35"/>
    <mergeCell ref="W35:AB35"/>
    <mergeCell ref="A36:S36"/>
    <mergeCell ref="T36:V36"/>
    <mergeCell ref="W36:AB36"/>
  </mergeCells>
  <conditionalFormatting sqref="B17 R17 U17 N17 P17 S22:S26">
    <cfRule type="containsBlanks" dxfId="7" priority="2">
      <formula>LEN(TRIM(B17))=0</formula>
    </cfRule>
  </conditionalFormatting>
  <conditionalFormatting sqref="B17">
    <cfRule type="notContainsText" dxfId="6" priority="3" operator="notContains" text="*">
      <formula>ISERROR(SEARCH("*",B17))</formula>
    </cfRule>
    <cfRule type="containsText" dxfId="5" priority="4" operator="containsText" text="*">
      <formula>NOT(ISERROR(SEARCH("*",B17)))</formula>
    </cfRule>
  </conditionalFormatting>
  <conditionalFormatting sqref="N21:Y26">
    <cfRule type="expression" dxfId="4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AF65"/>
  <sheetViews>
    <sheetView topLeftCell="A37" zoomScale="80" zoomScaleNormal="80" zoomScaleSheetLayoutView="70" workbookViewId="0">
      <selection activeCell="A40" sqref="A40"/>
    </sheetView>
  </sheetViews>
  <sheetFormatPr defaultColWidth="0" defaultRowHeight="15" customHeight="1" zeroHeight="1" x14ac:dyDescent="0.25"/>
  <cols>
    <col min="1" max="1" width="9.140625" style="1" customWidth="1"/>
    <col min="2" max="27" width="9.140625" style="5" customWidth="1"/>
    <col min="28" max="28" width="22.140625" style="5" customWidth="1"/>
    <col min="29" max="31" width="9.140625" style="5" customWidth="1"/>
    <col min="32" max="32" width="9.140625" style="5" hidden="1" customWidth="1"/>
    <col min="33" max="16384" width="0" style="5" hidden="1"/>
  </cols>
  <sheetData>
    <row r="1" spans="1:31" s="1" customForma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4"/>
      <c r="AA1" s="140"/>
      <c r="AB1" s="140"/>
      <c r="AC1" s="140"/>
      <c r="AD1" s="140"/>
      <c r="AE1" s="140"/>
    </row>
    <row r="2" spans="1:31" s="1" customFormat="1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5"/>
      <c r="P2" s="133"/>
      <c r="Q2" s="133"/>
      <c r="R2" s="900" t="s">
        <v>276</v>
      </c>
      <c r="S2" s="900"/>
      <c r="T2" s="900"/>
      <c r="U2" s="900"/>
      <c r="V2" s="900"/>
      <c r="W2" s="900"/>
      <c r="X2" s="900"/>
      <c r="Y2" s="900"/>
      <c r="Z2" s="134"/>
      <c r="AA2" s="140"/>
      <c r="AB2" s="140"/>
      <c r="AC2" s="140"/>
      <c r="AD2" s="140"/>
      <c r="AE2" s="140"/>
    </row>
    <row r="3" spans="1:31" s="1" customFormat="1" ht="40.5" customHeight="1" x14ac:dyDescent="0.25">
      <c r="A3" s="133"/>
      <c r="B3" s="133"/>
      <c r="C3" s="133"/>
      <c r="D3" s="133"/>
      <c r="E3" s="133"/>
      <c r="F3" s="133"/>
      <c r="G3" s="133"/>
      <c r="H3" s="133"/>
      <c r="I3" s="888" t="s">
        <v>711</v>
      </c>
      <c r="J3" s="889"/>
      <c r="K3" s="889"/>
      <c r="L3" s="889"/>
      <c r="M3" s="889"/>
      <c r="N3" s="889"/>
      <c r="O3" s="889"/>
      <c r="P3" s="889"/>
      <c r="Q3" s="890"/>
      <c r="R3" s="900"/>
      <c r="S3" s="900"/>
      <c r="T3" s="900"/>
      <c r="U3" s="900"/>
      <c r="V3" s="900"/>
      <c r="W3" s="900"/>
      <c r="X3" s="900"/>
      <c r="Y3" s="900"/>
      <c r="Z3" s="134"/>
      <c r="AA3" s="140"/>
      <c r="AB3" s="140"/>
      <c r="AC3" s="140"/>
      <c r="AD3" s="140"/>
      <c r="AE3" s="140"/>
    </row>
    <row r="4" spans="1:31" s="1" customFormat="1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4"/>
      <c r="AA4" s="140"/>
      <c r="AB4" s="140"/>
      <c r="AC4" s="140"/>
      <c r="AD4" s="140"/>
      <c r="AE4" s="140"/>
    </row>
    <row r="5" spans="1:31" s="1" customFormat="1" ht="16.5" customHeight="1" x14ac:dyDescent="0.25">
      <c r="A5" s="136"/>
      <c r="B5" s="700" t="s">
        <v>17</v>
      </c>
      <c r="C5" s="700"/>
      <c r="D5" s="700"/>
      <c r="E5" s="700"/>
      <c r="F5" s="700"/>
      <c r="G5" s="700"/>
      <c r="H5" s="137"/>
      <c r="I5" s="137"/>
      <c r="J5" s="138"/>
      <c r="K5" s="139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2"/>
      <c r="AA5" s="140"/>
      <c r="AB5" s="140"/>
      <c r="AC5" s="944" t="str">
        <f ca="1">HYPERLINK(SUBSTITUTE(CELL("адрес",From5To3ULFL5),"'",""),"Назад")</f>
        <v>Назад</v>
      </c>
      <c r="AD5" s="945"/>
      <c r="AE5" s="140"/>
    </row>
    <row r="6" spans="1:31" s="1" customFormat="1" ht="18.75" customHeight="1" x14ac:dyDescent="0.25">
      <c r="A6" s="141"/>
      <c r="B6" s="700"/>
      <c r="C6" s="700"/>
      <c r="D6" s="700"/>
      <c r="E6" s="700"/>
      <c r="F6" s="700"/>
      <c r="G6" s="700"/>
      <c r="H6" s="137"/>
      <c r="I6" s="137"/>
      <c r="J6" s="138"/>
      <c r="K6" s="139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2"/>
      <c r="AA6" s="140"/>
      <c r="AB6" s="140"/>
      <c r="AC6" s="946"/>
      <c r="AD6" s="947"/>
      <c r="AE6" s="140"/>
    </row>
    <row r="7" spans="1:31" ht="18.75" x14ac:dyDescent="0.3">
      <c r="A7" s="140"/>
      <c r="B7" s="145" t="s">
        <v>665</v>
      </c>
      <c r="C7" s="146"/>
      <c r="D7" s="146"/>
      <c r="E7" s="146"/>
      <c r="F7" s="146"/>
      <c r="G7" s="146"/>
      <c r="H7" s="147"/>
      <c r="I7" s="147"/>
      <c r="J7" s="148"/>
      <c r="K7" s="139"/>
      <c r="L7" s="149"/>
      <c r="M7" s="990">
        <f>Анкета1!M7</f>
        <v>0</v>
      </c>
      <c r="N7" s="991"/>
      <c r="O7" s="991"/>
      <c r="P7" s="991"/>
      <c r="Q7" s="991"/>
      <c r="R7" s="991"/>
      <c r="S7" s="991"/>
      <c r="T7" s="991"/>
      <c r="U7" s="991"/>
      <c r="V7" s="991"/>
      <c r="W7" s="991"/>
      <c r="X7" s="992"/>
      <c r="Y7" s="140"/>
      <c r="Z7" s="142"/>
      <c r="AA7" s="140"/>
      <c r="AB7" s="140"/>
      <c r="AC7" s="140"/>
      <c r="AD7" s="140"/>
      <c r="AE7" s="140"/>
    </row>
    <row r="8" spans="1:31" ht="18.75" x14ac:dyDescent="0.3">
      <c r="A8" s="140"/>
      <c r="B8" s="145" t="s">
        <v>11</v>
      </c>
      <c r="C8" s="146"/>
      <c r="D8" s="146"/>
      <c r="E8" s="146"/>
      <c r="F8" s="146"/>
      <c r="G8" s="146"/>
      <c r="H8" s="147"/>
      <c r="I8" s="147"/>
      <c r="J8" s="148"/>
      <c r="K8" s="139"/>
      <c r="L8" s="149"/>
      <c r="M8" s="993">
        <f>Анкета1!M8</f>
        <v>0</v>
      </c>
      <c r="N8" s="994"/>
      <c r="O8" s="994"/>
      <c r="P8" s="994"/>
      <c r="Q8" s="994"/>
      <c r="R8" s="994"/>
      <c r="S8" s="994"/>
      <c r="T8" s="994"/>
      <c r="U8" s="994"/>
      <c r="V8" s="994"/>
      <c r="W8" s="994"/>
      <c r="X8" s="995"/>
      <c r="Y8" s="140"/>
      <c r="Z8" s="142"/>
      <c r="AA8" s="140"/>
      <c r="AB8" s="140"/>
      <c r="AC8" s="140"/>
      <c r="AD8" s="140"/>
      <c r="AE8" s="140"/>
    </row>
    <row r="9" spans="1:31" ht="18.75" x14ac:dyDescent="0.3">
      <c r="A9" s="140"/>
      <c r="B9" s="145" t="s">
        <v>275</v>
      </c>
      <c r="C9" s="146"/>
      <c r="D9" s="146"/>
      <c r="E9" s="146"/>
      <c r="F9" s="146"/>
      <c r="G9" s="146"/>
      <c r="H9" s="147"/>
      <c r="I9" s="147"/>
      <c r="J9" s="148"/>
      <c r="K9" s="139"/>
      <c r="L9" s="150"/>
      <c r="M9" s="1000" t="str">
        <f>Анкета1!M9</f>
        <v>RUR</v>
      </c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2"/>
      <c r="Y9" s="140"/>
      <c r="Z9" s="142"/>
      <c r="AA9" s="140"/>
      <c r="AB9" s="140"/>
      <c r="AC9" s="140"/>
      <c r="AD9" s="140"/>
      <c r="AE9" s="140"/>
    </row>
    <row r="10" spans="1:31" ht="18.75" x14ac:dyDescent="0.3">
      <c r="A10" s="140"/>
      <c r="B10" s="146" t="s">
        <v>182</v>
      </c>
      <c r="C10" s="146"/>
      <c r="D10" s="146"/>
      <c r="E10" s="146"/>
      <c r="F10" s="146"/>
      <c r="G10" s="146"/>
      <c r="H10" s="147"/>
      <c r="I10" s="147"/>
      <c r="J10" s="148"/>
      <c r="K10" s="139"/>
      <c r="L10" s="149"/>
      <c r="M10" s="1003">
        <f>Анкета1!M10</f>
        <v>0</v>
      </c>
      <c r="N10" s="1004"/>
      <c r="O10" s="1004"/>
      <c r="P10" s="1004"/>
      <c r="Q10" s="1004"/>
      <c r="R10" s="1004"/>
      <c r="S10" s="1004"/>
      <c r="T10" s="1004"/>
      <c r="U10" s="1004"/>
      <c r="V10" s="1004"/>
      <c r="W10" s="1004"/>
      <c r="X10" s="1005"/>
      <c r="Y10" s="140"/>
      <c r="Z10" s="142"/>
      <c r="AA10" s="140"/>
      <c r="AB10" s="140"/>
      <c r="AC10" s="140"/>
      <c r="AD10" s="140"/>
      <c r="AE10" s="140"/>
    </row>
    <row r="11" spans="1:31" ht="18.75" x14ac:dyDescent="0.3">
      <c r="A11" s="140"/>
      <c r="B11" s="146" t="s">
        <v>174</v>
      </c>
      <c r="C11" s="146"/>
      <c r="D11" s="146"/>
      <c r="E11" s="146"/>
      <c r="F11" s="146"/>
      <c r="G11" s="146"/>
      <c r="H11" s="147"/>
      <c r="I11" s="147"/>
      <c r="J11" s="148"/>
      <c r="K11" s="139"/>
      <c r="L11" s="150"/>
      <c r="M11" s="959">
        <f>Анкета1!M12</f>
        <v>0</v>
      </c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1"/>
      <c r="Y11" s="140"/>
      <c r="Z11" s="142"/>
      <c r="AA11" s="140"/>
      <c r="AB11" s="140"/>
      <c r="AC11" s="140"/>
      <c r="AD11" s="140"/>
      <c r="AE11" s="140"/>
    </row>
    <row r="12" spans="1:31" x14ac:dyDescent="0.2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2"/>
      <c r="AA12" s="140"/>
      <c r="AB12" s="140"/>
      <c r="AC12" s="140"/>
      <c r="AD12" s="140"/>
      <c r="AE12" s="140"/>
    </row>
    <row r="13" spans="1:31" ht="15.75" x14ac:dyDescent="0.25">
      <c r="A13" s="136"/>
      <c r="B13" s="700" t="s">
        <v>712</v>
      </c>
      <c r="C13" s="700"/>
      <c r="D13" s="700"/>
      <c r="E13" s="700"/>
      <c r="F13" s="700"/>
      <c r="G13" s="700"/>
      <c r="H13" s="137"/>
      <c r="I13" s="137"/>
      <c r="J13" s="138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ht="15.75" x14ac:dyDescent="0.25">
      <c r="A14" s="141"/>
      <c r="B14" s="700"/>
      <c r="C14" s="700"/>
      <c r="D14" s="700"/>
      <c r="E14" s="700"/>
      <c r="F14" s="700"/>
      <c r="G14" s="700"/>
      <c r="H14" s="137"/>
      <c r="I14" s="137"/>
      <c r="J14" s="138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ht="30" customHeight="1" x14ac:dyDescent="0.25">
      <c r="A16" s="140"/>
      <c r="B16" s="703" t="s">
        <v>713</v>
      </c>
      <c r="C16" s="703"/>
      <c r="D16" s="703"/>
      <c r="E16" s="703"/>
      <c r="F16" s="703"/>
      <c r="G16" s="703"/>
      <c r="H16" s="703" t="s">
        <v>714</v>
      </c>
      <c r="I16" s="703"/>
      <c r="J16" s="703" t="s">
        <v>715</v>
      </c>
      <c r="K16" s="703"/>
      <c r="L16" s="703"/>
      <c r="M16" s="703"/>
      <c r="N16" s="702" t="s">
        <v>155</v>
      </c>
      <c r="O16" s="702"/>
      <c r="P16" s="703" t="s">
        <v>467</v>
      </c>
      <c r="Q16" s="703"/>
      <c r="R16" s="702" t="s">
        <v>157</v>
      </c>
      <c r="S16" s="702"/>
      <c r="T16" s="702"/>
      <c r="U16" s="702" t="s">
        <v>82</v>
      </c>
      <c r="V16" s="702"/>
      <c r="W16" s="702"/>
      <c r="X16" s="702" t="s">
        <v>716</v>
      </c>
      <c r="Y16" s="702"/>
      <c r="Z16" s="140"/>
      <c r="AA16" s="140"/>
      <c r="AB16" s="140"/>
      <c r="AC16" s="140"/>
      <c r="AD16" s="140"/>
      <c r="AE16" s="140"/>
    </row>
    <row r="17" spans="1:31" ht="21" customHeight="1" x14ac:dyDescent="0.25">
      <c r="A17" s="140"/>
      <c r="B17" s="996">
        <f>Анкета5!D50</f>
        <v>0</v>
      </c>
      <c r="C17" s="997"/>
      <c r="D17" s="997"/>
      <c r="E17" s="997"/>
      <c r="F17" s="997"/>
      <c r="G17" s="997"/>
      <c r="H17" s="998"/>
      <c r="I17" s="998"/>
      <c r="J17" s="647"/>
      <c r="K17" s="647"/>
      <c r="L17" s="647"/>
      <c r="M17" s="647"/>
      <c r="N17" s="989"/>
      <c r="O17" s="989"/>
      <c r="P17" s="989"/>
      <c r="Q17" s="989"/>
      <c r="R17" s="989"/>
      <c r="S17" s="989"/>
      <c r="T17" s="989"/>
      <c r="U17" s="999"/>
      <c r="V17" s="999"/>
      <c r="W17" s="999"/>
      <c r="X17" s="651"/>
      <c r="Y17" s="968"/>
      <c r="Z17" s="140"/>
      <c r="AA17" s="140"/>
      <c r="AB17" s="140"/>
      <c r="AC17" s="140"/>
      <c r="AD17" s="140"/>
      <c r="AE17" s="140"/>
    </row>
    <row r="18" spans="1:31" x14ac:dyDescent="0.2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1:31" ht="15.75" customHeight="1" x14ac:dyDescent="0.25">
      <c r="A19" s="136"/>
      <c r="B19" s="700" t="s">
        <v>719</v>
      </c>
      <c r="C19" s="700"/>
      <c r="D19" s="700"/>
      <c r="E19" s="700"/>
      <c r="F19" s="700"/>
      <c r="G19" s="700"/>
      <c r="H19" s="700"/>
      <c r="I19" s="700"/>
      <c r="J19" s="138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1:31" ht="15" customHeight="1" x14ac:dyDescent="0.2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1:31" ht="26.25" customHeight="1" x14ac:dyDescent="0.25">
      <c r="A21" s="140"/>
      <c r="B21" s="969" t="s">
        <v>720</v>
      </c>
      <c r="C21" s="970"/>
      <c r="D21" s="970"/>
      <c r="E21" s="970"/>
      <c r="F21" s="970"/>
      <c r="G21" s="970"/>
      <c r="H21" s="970"/>
      <c r="I21" s="970"/>
      <c r="J21" s="970"/>
      <c r="K21" s="970"/>
      <c r="L21" s="970"/>
      <c r="M21" s="971"/>
      <c r="N21" s="970" t="s">
        <v>721</v>
      </c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1"/>
      <c r="Z21" s="140"/>
      <c r="AA21" s="140"/>
      <c r="AB21" s="140"/>
      <c r="AC21" s="140"/>
      <c r="AD21" s="140"/>
      <c r="AE21" s="140"/>
    </row>
    <row r="22" spans="1:31" s="1" customFormat="1" ht="21" customHeight="1" x14ac:dyDescent="0.25">
      <c r="A22" s="140"/>
      <c r="B22" s="988" t="s">
        <v>208</v>
      </c>
      <c r="C22" s="983"/>
      <c r="D22" s="983"/>
      <c r="E22" s="983"/>
      <c r="F22" s="984"/>
      <c r="G22" s="966"/>
      <c r="H22" s="560"/>
      <c r="I22" s="560"/>
      <c r="J22" s="560"/>
      <c r="K22" s="560"/>
      <c r="L22" s="560"/>
      <c r="M22" s="967"/>
      <c r="N22" s="964" t="s">
        <v>722</v>
      </c>
      <c r="O22" s="964"/>
      <c r="P22" s="964"/>
      <c r="Q22" s="964"/>
      <c r="R22" s="965"/>
      <c r="S22" s="962"/>
      <c r="T22" s="557"/>
      <c r="U22" s="557"/>
      <c r="V22" s="557"/>
      <c r="W22" s="557"/>
      <c r="X22" s="557"/>
      <c r="Y22" s="558"/>
      <c r="Z22" s="140"/>
      <c r="AA22" s="140"/>
      <c r="AB22" s="140"/>
      <c r="AC22" s="140"/>
      <c r="AD22" s="140"/>
      <c r="AE22" s="140"/>
    </row>
    <row r="23" spans="1:31" s="1" customFormat="1" ht="21" customHeight="1" x14ac:dyDescent="0.25">
      <c r="A23" s="140"/>
      <c r="B23" s="978" t="s">
        <v>291</v>
      </c>
      <c r="C23" s="964"/>
      <c r="D23" s="964"/>
      <c r="E23" s="964"/>
      <c r="F23" s="965"/>
      <c r="G23" s="962"/>
      <c r="H23" s="557"/>
      <c r="I23" s="557"/>
      <c r="J23" s="557"/>
      <c r="K23" s="557"/>
      <c r="L23" s="557"/>
      <c r="M23" s="963"/>
      <c r="N23" s="983" t="s">
        <v>208</v>
      </c>
      <c r="O23" s="983"/>
      <c r="P23" s="983"/>
      <c r="Q23" s="983"/>
      <c r="R23" s="984"/>
      <c r="S23" s="985"/>
      <c r="T23" s="986"/>
      <c r="U23" s="986"/>
      <c r="V23" s="986"/>
      <c r="W23" s="986"/>
      <c r="X23" s="986"/>
      <c r="Y23" s="987"/>
      <c r="Z23" s="140"/>
      <c r="AA23" s="140"/>
      <c r="AB23" s="140"/>
      <c r="AC23" s="140"/>
      <c r="AD23" s="140"/>
      <c r="AE23" s="140"/>
    </row>
    <row r="24" spans="1:31" s="1" customFormat="1" ht="21" customHeight="1" x14ac:dyDescent="0.25">
      <c r="A24" s="140"/>
      <c r="B24" s="978" t="s">
        <v>363</v>
      </c>
      <c r="C24" s="964"/>
      <c r="D24" s="964"/>
      <c r="E24" s="964"/>
      <c r="F24" s="965"/>
      <c r="G24" s="962"/>
      <c r="H24" s="557"/>
      <c r="I24" s="557"/>
      <c r="J24" s="557"/>
      <c r="K24" s="557"/>
      <c r="L24" s="557"/>
      <c r="M24" s="963"/>
      <c r="N24" s="964" t="s">
        <v>291</v>
      </c>
      <c r="O24" s="964"/>
      <c r="P24" s="964"/>
      <c r="Q24" s="964"/>
      <c r="R24" s="965"/>
      <c r="S24" s="962"/>
      <c r="T24" s="557"/>
      <c r="U24" s="557"/>
      <c r="V24" s="557"/>
      <c r="W24" s="557"/>
      <c r="X24" s="557"/>
      <c r="Y24" s="558"/>
      <c r="Z24" s="140"/>
      <c r="AA24" s="140"/>
      <c r="AB24" s="140"/>
      <c r="AC24" s="140"/>
      <c r="AD24" s="140"/>
      <c r="AE24" s="140"/>
    </row>
    <row r="25" spans="1:31" s="1" customFormat="1" ht="21" customHeight="1" x14ac:dyDescent="0.25">
      <c r="A25" s="140"/>
      <c r="B25" s="978" t="s">
        <v>209</v>
      </c>
      <c r="C25" s="964"/>
      <c r="D25" s="964"/>
      <c r="E25" s="964"/>
      <c r="F25" s="965"/>
      <c r="G25" s="980"/>
      <c r="H25" s="981"/>
      <c r="I25" s="981"/>
      <c r="J25" s="981"/>
      <c r="K25" s="981"/>
      <c r="L25" s="981"/>
      <c r="M25" s="982"/>
      <c r="N25" s="964" t="s">
        <v>209</v>
      </c>
      <c r="O25" s="964"/>
      <c r="P25" s="964"/>
      <c r="Q25" s="964"/>
      <c r="R25" s="965"/>
      <c r="S25" s="962"/>
      <c r="T25" s="557"/>
      <c r="U25" s="557"/>
      <c r="V25" s="557"/>
      <c r="W25" s="557"/>
      <c r="X25" s="557"/>
      <c r="Y25" s="558"/>
      <c r="Z25" s="140"/>
      <c r="AA25" s="140"/>
      <c r="AB25" s="140"/>
      <c r="AC25" s="140"/>
      <c r="AD25" s="140"/>
      <c r="AE25" s="140"/>
    </row>
    <row r="26" spans="1:31" s="1" customFormat="1" ht="21" customHeight="1" x14ac:dyDescent="0.25">
      <c r="A26" s="140"/>
      <c r="B26" s="978" t="s">
        <v>283</v>
      </c>
      <c r="C26" s="964"/>
      <c r="D26" s="964"/>
      <c r="E26" s="964"/>
      <c r="F26" s="965"/>
      <c r="G26" s="962"/>
      <c r="H26" s="557"/>
      <c r="I26" s="557"/>
      <c r="J26" s="557"/>
      <c r="K26" s="557"/>
      <c r="L26" s="557"/>
      <c r="M26" s="963"/>
      <c r="N26" s="964" t="s">
        <v>283</v>
      </c>
      <c r="O26" s="964"/>
      <c r="P26" s="964"/>
      <c r="Q26" s="964"/>
      <c r="R26" s="965"/>
      <c r="S26" s="962"/>
      <c r="T26" s="557"/>
      <c r="U26" s="557"/>
      <c r="V26" s="557"/>
      <c r="W26" s="557"/>
      <c r="X26" s="557"/>
      <c r="Y26" s="558"/>
      <c r="Z26" s="140"/>
      <c r="AA26" s="140"/>
      <c r="AB26" s="140"/>
      <c r="AC26" s="140"/>
      <c r="AD26" s="140"/>
      <c r="AE26" s="140"/>
    </row>
    <row r="27" spans="1:31" s="1" customFormat="1" ht="21" customHeight="1" x14ac:dyDescent="0.25">
      <c r="A27" s="140"/>
      <c r="B27" s="978" t="s">
        <v>287</v>
      </c>
      <c r="C27" s="964"/>
      <c r="D27" s="964"/>
      <c r="E27" s="964"/>
      <c r="F27" s="965"/>
      <c r="G27" s="962"/>
      <c r="H27" s="557"/>
      <c r="I27" s="557"/>
      <c r="J27" s="557"/>
      <c r="K27" s="557"/>
      <c r="L27" s="557"/>
      <c r="M27" s="558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1:31" s="1" customFormat="1" ht="21" customHeight="1" x14ac:dyDescent="0.25">
      <c r="A28" s="140"/>
      <c r="B28" s="978" t="s">
        <v>366</v>
      </c>
      <c r="C28" s="964"/>
      <c r="D28" s="964"/>
      <c r="E28" s="964"/>
      <c r="F28" s="965"/>
      <c r="G28" s="962"/>
      <c r="H28" s="557"/>
      <c r="I28" s="557"/>
      <c r="J28" s="557"/>
      <c r="K28" s="557"/>
      <c r="L28" s="557"/>
      <c r="M28" s="558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1:31" s="1" customFormat="1" ht="18.75" x14ac:dyDescent="0.25">
      <c r="A29" s="140"/>
      <c r="B29" s="978" t="s">
        <v>698</v>
      </c>
      <c r="C29" s="964"/>
      <c r="D29" s="964"/>
      <c r="E29" s="964"/>
      <c r="F29" s="965"/>
      <c r="G29" s="962"/>
      <c r="H29" s="557"/>
      <c r="I29" s="557"/>
      <c r="J29" s="557"/>
      <c r="K29" s="557"/>
      <c r="L29" s="557"/>
      <c r="M29" s="558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1:31" s="1" customFormat="1" x14ac:dyDescent="0.2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1:31" s="1" customFormat="1" ht="18.75" x14ac:dyDescent="0.3">
      <c r="A31" s="979" t="str">
        <f>CONCATENATE("Согласие на обработку персональных данных/запрос данных в Бюро кредитных историй физических лиц во исполнение обязательств ", ВыпадающиеСписки!A345)</f>
        <v xml:space="preserve">Согласие на обработку персональных данных/запрос данных в Бюро кредитных историй физических лиц во исполнение обязательств </v>
      </c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140"/>
      <c r="AD31" s="140"/>
      <c r="AE31" s="140"/>
    </row>
    <row r="32" spans="1:31" s="1" customFormat="1" ht="312" customHeight="1" x14ac:dyDescent="0.25">
      <c r="A32" s="972" t="str">
        <f>IF(Анкета1!M16="Да",ВыпадающиеСписки!A344,ВыпадающиеСписки!B344)</f>
        <v>Я предоставляю право ПАО Сбербанк, далее -  Банк  (г. Москва, ул. Вавилова, д.19) на обработку своих персональных данных, в т.ч. биометрических (фотографирование) и автоматизированную обработку данных в соответствии с Федеральным законом от 27.07.06 №152-ФЗ "О персональных данных", которая включает совершение любого действия (операции) или совокупности действий (операций) с использованием средств автоматизации или без использования таких средств с моими персональными данными, включая сбор, запись, систематизацию, накопление, хранение, уточнение (обновление, изменение), извлечение, использование, обезличивание, блокирование, удаление, уничтожение, передачу (распространение, предоставление, доступ), включая передачу третьим лицам, в том числе страховым компаниям, осуществляющим страхование имущества, передаваемого в залог (ипотеку); юридическим лицам, действующим на основании агентских договоров или иных договоров, заключенных ими c Банком, в том числе, в случае неисполнения и/или ненадлежащего исполнения обязательств по кредитному договору с целью осуществления этими лицами действий, направленных на взыскание просроченной задолженности по кредитному договору.
Указанные мною персональные данные предоставляются в целях заключения договоров кредита/предоставления банковской гарантии/залога и/или поручительства и исполнения указанных договорных обязательств, во исполнение кредитных обязательств  Заемщика/обеспечительных обязательств Поручителя/Залогодателя. Банк может проверить достоверность предоставленных мною персональных данных, в том числе с использованием услуг других операторов, а также использовать информацию о неисполнении и/или ненадлежащем исполнении договорных обязательств при рассмотрении вопросов о предоставлении услуг и заключении новых договоров.
Согласие предоставляется с момента его предоставления (указанной даты под текстом согласия) и действительно в течение пяти лет после исполнения договорных обязательств указанным в тексте согласии юридическим лицом. По истечении указанного срока действие согласия считается продленным на каждые следующие пять лет при отсутствии сведений о его отзыве. Согласие может быть отозвано мною в любой момент путем передачи Банку подписанного мною письменного уведомления.</v>
      </c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140"/>
      <c r="U32" s="140"/>
      <c r="V32" s="140"/>
      <c r="W32" s="140"/>
      <c r="X32" s="140"/>
      <c r="Y32" s="140"/>
      <c r="Z32" s="143"/>
      <c r="AA32" s="140"/>
      <c r="AB32" s="143"/>
      <c r="AC32" s="140"/>
      <c r="AD32" s="140"/>
      <c r="AE32" s="140"/>
    </row>
    <row r="33" spans="1:31" s="1" customFormat="1" ht="18.75" customHeight="1" x14ac:dyDescent="0.2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948" t="s">
        <v>277</v>
      </c>
      <c r="U33" s="949"/>
      <c r="V33" s="949"/>
      <c r="W33" s="950">
        <f>M7</f>
        <v>0</v>
      </c>
      <c r="X33" s="951"/>
      <c r="Y33" s="951"/>
      <c r="Z33" s="951"/>
      <c r="AA33" s="951"/>
      <c r="AB33" s="952"/>
      <c r="AC33" s="140"/>
      <c r="AD33" s="140"/>
      <c r="AE33" s="140"/>
    </row>
    <row r="34" spans="1:31" s="1" customFormat="1" ht="30.75" customHeight="1" x14ac:dyDescent="0.25">
      <c r="A34" s="973" t="s">
        <v>725</v>
      </c>
      <c r="B34" s="973"/>
      <c r="C34" s="973"/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  <c r="O34" s="973"/>
      <c r="P34" s="973"/>
      <c r="Q34" s="973"/>
      <c r="R34" s="973"/>
      <c r="S34" s="973"/>
      <c r="T34" s="702" t="s">
        <v>728</v>
      </c>
      <c r="U34" s="702"/>
      <c r="V34" s="948"/>
      <c r="W34" s="953">
        <f>B17</f>
        <v>0</v>
      </c>
      <c r="X34" s="954"/>
      <c r="Y34" s="954"/>
      <c r="Z34" s="954"/>
      <c r="AA34" s="954"/>
      <c r="AB34" s="955"/>
      <c r="AC34" s="140"/>
      <c r="AD34" s="140"/>
      <c r="AE34" s="140"/>
    </row>
    <row r="35" spans="1:31" s="1" customFormat="1" ht="36" customHeight="1" x14ac:dyDescent="0.25">
      <c r="A35" s="973" t="s">
        <v>726</v>
      </c>
      <c r="B35" s="973"/>
      <c r="C35" s="973"/>
      <c r="D35" s="973"/>
      <c r="E35" s="973"/>
      <c r="F35" s="973"/>
      <c r="G35" s="973"/>
      <c r="H35" s="973"/>
      <c r="I35" s="973"/>
      <c r="J35" s="973"/>
      <c r="K35" s="973"/>
      <c r="L35" s="973"/>
      <c r="M35" s="973"/>
      <c r="N35" s="973"/>
      <c r="O35" s="973"/>
      <c r="P35" s="973"/>
      <c r="Q35" s="973"/>
      <c r="R35" s="973"/>
      <c r="S35" s="977"/>
      <c r="T35" s="702" t="s">
        <v>729</v>
      </c>
      <c r="U35" s="702"/>
      <c r="V35" s="948"/>
      <c r="W35" s="956" t="str">
        <f>CONCATENATE(G22," ",G23," выдан ",G26," ",TEXT(G25,"ДД.ММ.ГГГГ"))</f>
        <v xml:space="preserve">  выдан  00.01.1900</v>
      </c>
      <c r="X35" s="957"/>
      <c r="Y35" s="957"/>
      <c r="Z35" s="957"/>
      <c r="AA35" s="957"/>
      <c r="AB35" s="958"/>
      <c r="AC35" s="140"/>
      <c r="AD35" s="140"/>
      <c r="AE35" s="140"/>
    </row>
    <row r="36" spans="1:31" s="1" customFormat="1" ht="18.75" customHeight="1" x14ac:dyDescent="0.25">
      <c r="A36" s="973" t="s">
        <v>727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5" t="s">
        <v>358</v>
      </c>
      <c r="U36" s="976"/>
      <c r="V36" s="976"/>
      <c r="W36" s="956" t="s">
        <v>128</v>
      </c>
      <c r="X36" s="957"/>
      <c r="Y36" s="957"/>
      <c r="Z36" s="957"/>
      <c r="AA36" s="957"/>
      <c r="AB36" s="958"/>
      <c r="AC36" s="140"/>
      <c r="AD36" s="140"/>
      <c r="AE36" s="140"/>
    </row>
    <row r="37" spans="1:31" s="1" customFormat="1" ht="46.5" customHeight="1" x14ac:dyDescent="0.25">
      <c r="A37" s="974"/>
      <c r="B37" s="974"/>
      <c r="C37" s="974"/>
      <c r="D37" s="974"/>
      <c r="E37" s="974"/>
      <c r="F37" s="974"/>
      <c r="G37" s="974"/>
      <c r="H37" s="974"/>
      <c r="I37" s="974"/>
      <c r="J37" s="974"/>
      <c r="K37" s="974"/>
      <c r="L37" s="974"/>
      <c r="M37" s="974"/>
      <c r="N37" s="974"/>
      <c r="O37" s="974"/>
      <c r="P37" s="974"/>
      <c r="Q37" s="974"/>
      <c r="R37" s="974"/>
      <c r="S37" s="974"/>
      <c r="T37" s="702" t="s">
        <v>730</v>
      </c>
      <c r="U37" s="702"/>
      <c r="V37" s="948"/>
      <c r="W37" s="956"/>
      <c r="X37" s="957"/>
      <c r="Y37" s="957"/>
      <c r="Z37" s="957"/>
      <c r="AA37" s="957"/>
      <c r="AB37" s="958"/>
      <c r="AC37" s="140"/>
      <c r="AD37" s="140"/>
      <c r="AE37" s="140"/>
    </row>
    <row r="38" spans="1:31" x14ac:dyDescent="0.2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1:31" ht="18.75" x14ac:dyDescent="0.3">
      <c r="A39" s="979" t="s">
        <v>854</v>
      </c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</row>
    <row r="40" spans="1:31" x14ac:dyDescent="0.25">
      <c r="A40" s="5"/>
    </row>
    <row r="41" spans="1:31" ht="25.5" customHeight="1" x14ac:dyDescent="0.25">
      <c r="A41" s="5"/>
      <c r="B41" s="1006" t="s">
        <v>402</v>
      </c>
      <c r="C41" s="1006"/>
      <c r="D41" s="1006"/>
      <c r="E41" s="1006"/>
      <c r="F41" s="1006"/>
      <c r="G41" s="1006"/>
      <c r="H41" s="1006"/>
      <c r="I41" s="1006"/>
      <c r="J41" s="1006"/>
    </row>
    <row r="42" spans="1:31" ht="25.5" customHeight="1" x14ac:dyDescent="0.25">
      <c r="A42" s="5"/>
      <c r="B42" s="1006"/>
      <c r="C42" s="1006"/>
      <c r="D42" s="1006"/>
      <c r="E42" s="1006"/>
      <c r="F42" s="1006"/>
      <c r="G42" s="1006"/>
      <c r="H42" s="1006"/>
      <c r="I42" s="1006"/>
      <c r="J42" s="1006"/>
    </row>
    <row r="43" spans="1:31" ht="25.5" customHeight="1" x14ac:dyDescent="0.25">
      <c r="A43" s="5"/>
      <c r="B43" s="1006"/>
      <c r="C43" s="1006"/>
      <c r="D43" s="1006"/>
      <c r="E43" s="1006"/>
      <c r="F43" s="1006"/>
      <c r="G43" s="1006"/>
      <c r="H43" s="1006"/>
      <c r="I43" s="1006"/>
      <c r="J43" s="1006"/>
    </row>
    <row r="44" spans="1:31" ht="25.5" customHeight="1" x14ac:dyDescent="0.25">
      <c r="A44" s="5"/>
      <c r="B44" s="1006"/>
      <c r="C44" s="1006"/>
      <c r="D44" s="1006"/>
      <c r="E44" s="1006"/>
      <c r="F44" s="1006"/>
      <c r="G44" s="1006"/>
      <c r="H44" s="1006"/>
      <c r="I44" s="1006"/>
      <c r="J44" s="1006"/>
    </row>
    <row r="45" spans="1:31" ht="25.5" customHeight="1" x14ac:dyDescent="0.25">
      <c r="A45" s="5"/>
      <c r="B45" s="1006"/>
      <c r="C45" s="1006"/>
      <c r="D45" s="1006"/>
      <c r="E45" s="1006"/>
      <c r="F45" s="1006"/>
      <c r="G45" s="1006"/>
      <c r="H45" s="1006"/>
      <c r="I45" s="1006"/>
      <c r="J45" s="1006"/>
    </row>
    <row r="46" spans="1:31" ht="25.5" customHeight="1" x14ac:dyDescent="0.25">
      <c r="A46" s="5"/>
      <c r="B46" s="1006"/>
      <c r="C46" s="1006"/>
      <c r="D46" s="1006"/>
      <c r="E46" s="1006"/>
      <c r="F46" s="1006"/>
      <c r="G46" s="1006"/>
      <c r="H46" s="1006"/>
      <c r="I46" s="1006"/>
      <c r="J46" s="1006"/>
    </row>
    <row r="47" spans="1:31" ht="25.5" customHeight="1" x14ac:dyDescent="0.25">
      <c r="A47" s="5"/>
      <c r="B47" s="1006"/>
      <c r="C47" s="1006"/>
      <c r="D47" s="1006"/>
      <c r="E47" s="1006"/>
      <c r="F47" s="1006"/>
      <c r="G47" s="1006"/>
      <c r="H47" s="1006"/>
      <c r="I47" s="1006"/>
      <c r="J47" s="1006"/>
    </row>
    <row r="48" spans="1:31" ht="25.5" customHeight="1" x14ac:dyDescent="0.25">
      <c r="A48" s="5"/>
      <c r="B48" s="1006"/>
      <c r="C48" s="1006"/>
      <c r="D48" s="1006"/>
      <c r="E48" s="1006"/>
      <c r="F48" s="1006"/>
      <c r="G48" s="1006"/>
      <c r="H48" s="1006"/>
      <c r="I48" s="1006"/>
      <c r="J48" s="1006"/>
    </row>
    <row r="49" spans="1:28" ht="25.5" customHeight="1" x14ac:dyDescent="0.25">
      <c r="A49" s="5"/>
      <c r="B49" s="1006"/>
      <c r="C49" s="1006"/>
      <c r="D49" s="1006"/>
      <c r="E49" s="1006"/>
      <c r="F49" s="1006"/>
      <c r="G49" s="1006"/>
      <c r="H49" s="1006"/>
      <c r="I49" s="1006"/>
      <c r="J49" s="1006"/>
    </row>
    <row r="50" spans="1:28" ht="25.5" customHeight="1" x14ac:dyDescent="0.25">
      <c r="A50" s="5"/>
      <c r="B50" s="1006"/>
      <c r="C50" s="1006"/>
      <c r="D50" s="1006"/>
      <c r="E50" s="1006"/>
      <c r="F50" s="1006"/>
      <c r="G50" s="1006"/>
      <c r="H50" s="1006"/>
      <c r="I50" s="1006"/>
      <c r="J50" s="1006"/>
    </row>
    <row r="51" spans="1:28" ht="25.5" customHeight="1" x14ac:dyDescent="0.25">
      <c r="A51" s="5"/>
      <c r="B51" s="1006"/>
      <c r="C51" s="1006"/>
      <c r="D51" s="1006"/>
      <c r="E51" s="1006"/>
      <c r="F51" s="1006"/>
      <c r="G51" s="1006"/>
      <c r="H51" s="1006"/>
      <c r="I51" s="1006"/>
      <c r="J51" s="1006"/>
    </row>
    <row r="52" spans="1:28" ht="25.5" customHeight="1" x14ac:dyDescent="0.25">
      <c r="A52" s="5"/>
      <c r="B52" s="1006"/>
      <c r="C52" s="1006"/>
      <c r="D52" s="1006"/>
      <c r="E52" s="1006"/>
      <c r="F52" s="1006"/>
      <c r="G52" s="1006"/>
      <c r="H52" s="1006"/>
      <c r="I52" s="1006"/>
      <c r="J52" s="1006"/>
    </row>
    <row r="53" spans="1:28" ht="25.5" customHeight="1" x14ac:dyDescent="0.25">
      <c r="A53" s="5"/>
      <c r="B53" s="1006"/>
      <c r="C53" s="1006"/>
      <c r="D53" s="1006"/>
      <c r="E53" s="1006"/>
      <c r="F53" s="1006"/>
      <c r="G53" s="1006"/>
      <c r="H53" s="1006"/>
      <c r="I53" s="1006"/>
      <c r="J53" s="1006"/>
      <c r="T53" s="948" t="s">
        <v>277</v>
      </c>
      <c r="U53" s="949"/>
      <c r="V53" s="949"/>
      <c r="W53" s="950">
        <f>M7</f>
        <v>0</v>
      </c>
      <c r="X53" s="951"/>
      <c r="Y53" s="951"/>
      <c r="Z53" s="951"/>
      <c r="AA53" s="951"/>
      <c r="AB53" s="952"/>
    </row>
    <row r="54" spans="1:28" ht="29.25" customHeight="1" x14ac:dyDescent="0.25">
      <c r="A54" s="5"/>
      <c r="B54" s="1006"/>
      <c r="C54" s="1006"/>
      <c r="D54" s="1006"/>
      <c r="E54" s="1006"/>
      <c r="F54" s="1006"/>
      <c r="G54" s="1006"/>
      <c r="H54" s="1006"/>
      <c r="I54" s="1006"/>
      <c r="J54" s="1006"/>
      <c r="T54" s="702" t="s">
        <v>728</v>
      </c>
      <c r="U54" s="702"/>
      <c r="V54" s="948"/>
      <c r="W54" s="953">
        <f>B37</f>
        <v>0</v>
      </c>
      <c r="X54" s="954"/>
      <c r="Y54" s="954"/>
      <c r="Z54" s="954"/>
      <c r="AA54" s="954"/>
      <c r="AB54" s="955"/>
    </row>
    <row r="55" spans="1:28" ht="29.25" customHeight="1" x14ac:dyDescent="0.25">
      <c r="A55" s="5"/>
      <c r="B55" s="1006"/>
      <c r="C55" s="1006"/>
      <c r="D55" s="1006"/>
      <c r="E55" s="1006"/>
      <c r="F55" s="1006"/>
      <c r="G55" s="1006"/>
      <c r="H55" s="1006"/>
      <c r="I55" s="1006"/>
      <c r="J55" s="1006"/>
      <c r="T55" s="702" t="s">
        <v>729</v>
      </c>
      <c r="U55" s="702"/>
      <c r="V55" s="948"/>
      <c r="W55" s="956" t="str">
        <f>CONCATENATE(G22," ",G23," выдан ",G26," ",TEXT(G25,"ДД.ММ.ГГГГ"))</f>
        <v xml:space="preserve">  выдан  00.01.1900</v>
      </c>
      <c r="X55" s="957"/>
      <c r="Y55" s="957"/>
      <c r="Z55" s="957"/>
      <c r="AA55" s="957"/>
      <c r="AB55" s="958"/>
    </row>
    <row r="56" spans="1:28" ht="25.5" customHeight="1" x14ac:dyDescent="0.25">
      <c r="A56" s="5"/>
      <c r="B56" s="1006"/>
      <c r="C56" s="1006"/>
      <c r="D56" s="1006"/>
      <c r="E56" s="1006"/>
      <c r="F56" s="1006"/>
      <c r="G56" s="1006"/>
      <c r="H56" s="1006"/>
      <c r="I56" s="1006"/>
      <c r="J56" s="1006"/>
      <c r="T56" s="975" t="s">
        <v>358</v>
      </c>
      <c r="U56" s="976"/>
      <c r="V56" s="976"/>
      <c r="W56" s="956" t="s">
        <v>128</v>
      </c>
      <c r="X56" s="957"/>
      <c r="Y56" s="957"/>
      <c r="Z56" s="957"/>
      <c r="AA56" s="957"/>
      <c r="AB56" s="958"/>
    </row>
    <row r="57" spans="1:28" ht="25.5" customHeight="1" x14ac:dyDescent="0.25">
      <c r="A57" s="5"/>
      <c r="B57" s="1006"/>
      <c r="C57" s="1006"/>
      <c r="D57" s="1006"/>
      <c r="E57" s="1006"/>
      <c r="F57" s="1006"/>
      <c r="G57" s="1006"/>
      <c r="H57" s="1006"/>
      <c r="I57" s="1006"/>
      <c r="J57" s="1006"/>
      <c r="T57" s="702" t="s">
        <v>730</v>
      </c>
      <c r="U57" s="702"/>
      <c r="V57" s="948"/>
      <c r="W57" s="956"/>
      <c r="X57" s="957"/>
      <c r="Y57" s="957"/>
      <c r="Z57" s="957"/>
      <c r="AA57" s="957"/>
      <c r="AB57" s="958"/>
    </row>
    <row r="58" spans="1:28" ht="25.5" customHeight="1" x14ac:dyDescent="0.25">
      <c r="A58" s="5"/>
      <c r="B58" s="1006"/>
      <c r="C58" s="1006"/>
      <c r="D58" s="1006"/>
      <c r="E58" s="1006"/>
      <c r="F58" s="1006"/>
      <c r="G58" s="1006"/>
      <c r="H58" s="1006"/>
      <c r="I58" s="1006"/>
      <c r="J58" s="1006"/>
    </row>
    <row r="59" spans="1:28" hidden="1" x14ac:dyDescent="0.25">
      <c r="A59" s="5"/>
    </row>
    <row r="60" spans="1:28" hidden="1" x14ac:dyDescent="0.25">
      <c r="A60" s="5"/>
    </row>
    <row r="61" spans="1:28" hidden="1" x14ac:dyDescent="0.25">
      <c r="A61" s="5"/>
    </row>
    <row r="62" spans="1:28" hidden="1" x14ac:dyDescent="0.25">
      <c r="A62" s="5"/>
    </row>
    <row r="63" spans="1:28" hidden="1" x14ac:dyDescent="0.25">
      <c r="A63" s="5"/>
    </row>
    <row r="64" spans="1:28" hidden="1" x14ac:dyDescent="0.25">
      <c r="A64" s="5"/>
    </row>
    <row r="65" spans="1:1" hidden="1" x14ac:dyDescent="0.25">
      <c r="A65" s="5"/>
    </row>
  </sheetData>
  <sheetProtection sheet="1" objects="1" scenarios="1"/>
  <mergeCells count="83">
    <mergeCell ref="A39:AB39"/>
    <mergeCell ref="B41:J58"/>
    <mergeCell ref="T53:V53"/>
    <mergeCell ref="W53:AB53"/>
    <mergeCell ref="T54:V54"/>
    <mergeCell ref="W54:AB54"/>
    <mergeCell ref="T55:V55"/>
    <mergeCell ref="W55:AB55"/>
    <mergeCell ref="T56:V56"/>
    <mergeCell ref="W56:AB56"/>
    <mergeCell ref="T57:V57"/>
    <mergeCell ref="W57:AB57"/>
    <mergeCell ref="M8:X8"/>
    <mergeCell ref="R2:Y3"/>
    <mergeCell ref="I3:Q3"/>
    <mergeCell ref="B5:G6"/>
    <mergeCell ref="AC5:AD6"/>
    <mergeCell ref="M7:X7"/>
    <mergeCell ref="M9:X9"/>
    <mergeCell ref="M10:X10"/>
    <mergeCell ref="M11:X11"/>
    <mergeCell ref="B13:G14"/>
    <mergeCell ref="B16:G16"/>
    <mergeCell ref="H16:I16"/>
    <mergeCell ref="J16:M16"/>
    <mergeCell ref="N16:O16"/>
    <mergeCell ref="P16:Q16"/>
    <mergeCell ref="R16:T16"/>
    <mergeCell ref="U16:W16"/>
    <mergeCell ref="X16:Y16"/>
    <mergeCell ref="R17:T17"/>
    <mergeCell ref="U17:W17"/>
    <mergeCell ref="X17:Y17"/>
    <mergeCell ref="B19:I19"/>
    <mergeCell ref="B21:M21"/>
    <mergeCell ref="N21:Y21"/>
    <mergeCell ref="B17:G17"/>
    <mergeCell ref="H17:I17"/>
    <mergeCell ref="J17:M17"/>
    <mergeCell ref="N17:O17"/>
    <mergeCell ref="P17:Q17"/>
    <mergeCell ref="B22:F22"/>
    <mergeCell ref="G22:M22"/>
    <mergeCell ref="N22:R22"/>
    <mergeCell ref="S22:Y22"/>
    <mergeCell ref="B23:F23"/>
    <mergeCell ref="G23:M23"/>
    <mergeCell ref="N23:R23"/>
    <mergeCell ref="S23:Y23"/>
    <mergeCell ref="B24:F24"/>
    <mergeCell ref="G24:M24"/>
    <mergeCell ref="N24:R24"/>
    <mergeCell ref="S24:Y24"/>
    <mergeCell ref="B25:F25"/>
    <mergeCell ref="G25:M25"/>
    <mergeCell ref="N25:R25"/>
    <mergeCell ref="S25:Y25"/>
    <mergeCell ref="B26:F26"/>
    <mergeCell ref="G26:M26"/>
    <mergeCell ref="N26:R26"/>
    <mergeCell ref="S26:Y26"/>
    <mergeCell ref="B27:F27"/>
    <mergeCell ref="G27:M27"/>
    <mergeCell ref="B28:F28"/>
    <mergeCell ref="G28:M28"/>
    <mergeCell ref="B29:F29"/>
    <mergeCell ref="G29:M29"/>
    <mergeCell ref="A31:AB31"/>
    <mergeCell ref="A32:S32"/>
    <mergeCell ref="T33:V33"/>
    <mergeCell ref="W33:AB33"/>
    <mergeCell ref="A34:S34"/>
    <mergeCell ref="T34:V34"/>
    <mergeCell ref="W34:AB34"/>
    <mergeCell ref="A37:S37"/>
    <mergeCell ref="T37:V37"/>
    <mergeCell ref="W37:AB37"/>
    <mergeCell ref="A35:S35"/>
    <mergeCell ref="T35:V35"/>
    <mergeCell ref="W35:AB35"/>
    <mergeCell ref="A36:S36"/>
    <mergeCell ref="T36:V36"/>
    <mergeCell ref="W36:AB36"/>
  </mergeCells>
  <conditionalFormatting sqref="B17 R17 U17 N17 P17 S22:S26">
    <cfRule type="containsBlanks" dxfId="3" priority="2">
      <formula>LEN(TRIM(B17))=0</formula>
    </cfRule>
  </conditionalFormatting>
  <conditionalFormatting sqref="B17">
    <cfRule type="notContainsText" dxfId="2" priority="3" operator="notContains" text="*">
      <formula>ISERROR(SEARCH("*",B17))</formula>
    </cfRule>
    <cfRule type="containsText" dxfId="1" priority="4" operator="containsText" text="*">
      <formula>NOT(ISERROR(SEARCH("*",B17)))</formula>
    </cfRule>
  </conditionalFormatting>
  <conditionalFormatting sqref="N21:Y26">
    <cfRule type="expression" dxfId="0" priority="1" stopIfTrue="1">
      <formula>$X$17&lt;&gt;"Да"</formula>
    </cfRule>
  </conditionalFormatting>
  <dataValidations count="7">
    <dataValidation type="list" allowBlank="1" showInputMessage="1" showErrorMessage="1" sqref="W36 W56">
      <formula1>"Да,Нет,"</formula1>
    </dataValidation>
    <dataValidation type="list" allowBlank="1" showInputMessage="1" showErrorMessage="1" sqref="X17:Y17">
      <formula1>"Да,Нет"</formula1>
    </dataValidation>
    <dataValidation type="list" allowBlank="1" showInputMessage="1" showErrorMessage="1" sqref="R17">
      <formula1>SobstvFamily</formula1>
    </dataValidation>
    <dataValidation type="list" allowBlank="1" showInputMessage="1" showErrorMessage="1" sqref="U17">
      <formula1>SobstvEducation</formula1>
    </dataValidation>
    <dataValidation type="list" allowBlank="1" showInputMessage="1" showErrorMessage="1" sqref="P17">
      <formula1>SobstvCountry</formula1>
    </dataValidation>
    <dataValidation type="list" allowBlank="1" showInputMessage="1" showErrorMessage="1" sqref="N17">
      <formula1>SobstvSex</formula1>
    </dataValidation>
    <dataValidation type="date" allowBlank="1" showInputMessage="1" showErrorMessage="1" sqref="H17:I17">
      <formula1>1</formula1>
      <formula2>TODAY()</formula2>
    </dataValidation>
  </dataValidations>
  <pageMargins left="0.25" right="0.25" top="0.75" bottom="0.75" header="0.3" footer="0.3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A268"/>
  <sheetViews>
    <sheetView zoomScale="80" zoomScaleNormal="80" workbookViewId="0">
      <selection activeCell="B11" sqref="B11:D12"/>
    </sheetView>
  </sheetViews>
  <sheetFormatPr defaultColWidth="0" defaultRowHeight="15" zeroHeight="1" x14ac:dyDescent="0.25"/>
  <cols>
    <col min="1" max="22" width="10" style="1" customWidth="1"/>
    <col min="23" max="24" width="9.140625" style="1" customWidth="1"/>
    <col min="25" max="25" width="6.42578125" style="1" customWidth="1"/>
    <col min="26" max="26" width="11.140625" style="56" customWidth="1"/>
    <col min="27" max="27" width="9.140625" style="1" customWidth="1"/>
    <col min="28" max="16384" width="9.140625" hidden="1"/>
  </cols>
  <sheetData>
    <row r="1" spans="1:27" s="67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s="67" customFormat="1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s="67" customFormat="1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s="67" customForma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s="67" customFormat="1" ht="15.75" x14ac:dyDescent="0.25">
      <c r="A5" s="60"/>
      <c r="B5" s="224" t="s">
        <v>12</v>
      </c>
      <c r="C5" s="225"/>
      <c r="D5" s="225"/>
      <c r="E5" s="225"/>
      <c r="F5" s="225"/>
      <c r="G5" s="61"/>
      <c r="H5" s="61"/>
      <c r="I5" s="61"/>
      <c r="J5" s="62"/>
      <c r="K5" s="63"/>
      <c r="L5" s="64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65"/>
      <c r="AA5" s="64"/>
    </row>
    <row r="6" spans="1:27" s="67" customFormat="1" ht="15.75" x14ac:dyDescent="0.25">
      <c r="A6" s="66"/>
      <c r="B6" s="225"/>
      <c r="C6" s="225"/>
      <c r="D6" s="225"/>
      <c r="E6" s="225"/>
      <c r="F6" s="225"/>
      <c r="G6" s="61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27" s="67" customFormat="1" ht="25.5" customHeight="1" x14ac:dyDescent="0.3">
      <c r="A7" s="82"/>
      <c r="B7" s="70" t="s">
        <v>666</v>
      </c>
      <c r="C7" s="71"/>
      <c r="D7" s="71"/>
      <c r="E7" s="71"/>
      <c r="F7" s="71"/>
      <c r="G7" s="71"/>
      <c r="H7" s="71"/>
      <c r="I7" s="63"/>
      <c r="J7" s="63"/>
      <c r="K7" s="63"/>
      <c r="L7" s="83"/>
      <c r="M7" s="498"/>
      <c r="N7" s="499"/>
      <c r="O7" s="499"/>
      <c r="P7" s="499"/>
      <c r="Q7" s="499"/>
      <c r="R7" s="499"/>
      <c r="S7" s="499"/>
      <c r="T7" s="499"/>
      <c r="U7" s="499"/>
      <c r="V7" s="499"/>
      <c r="W7" s="499"/>
      <c r="X7" s="500"/>
      <c r="Y7" s="64"/>
      <c r="Z7" s="65"/>
      <c r="AA7" s="64"/>
    </row>
    <row r="8" spans="1:27" s="67" customFormat="1" ht="25.5" customHeight="1" x14ac:dyDescent="0.3">
      <c r="A8" s="82"/>
      <c r="B8" s="70" t="s">
        <v>667</v>
      </c>
      <c r="C8" s="71"/>
      <c r="D8" s="71"/>
      <c r="E8" s="71"/>
      <c r="F8" s="71"/>
      <c r="G8" s="71"/>
      <c r="H8" s="71"/>
      <c r="I8" s="63"/>
      <c r="J8" s="63"/>
      <c r="K8" s="63"/>
      <c r="L8" s="83"/>
      <c r="M8" s="498"/>
      <c r="N8" s="499"/>
      <c r="O8" s="499"/>
      <c r="P8" s="499"/>
      <c r="Q8" s="499"/>
      <c r="R8" s="499"/>
      <c r="S8" s="499"/>
      <c r="T8" s="499"/>
      <c r="U8" s="499"/>
      <c r="V8" s="499"/>
      <c r="W8" s="499"/>
      <c r="X8" s="500"/>
      <c r="Y8" s="64"/>
      <c r="Z8" s="65"/>
      <c r="AA8" s="64"/>
    </row>
    <row r="9" spans="1:27" s="67" customFormat="1" ht="25.5" customHeight="1" x14ac:dyDescent="0.3">
      <c r="A9" s="82"/>
      <c r="B9" s="70" t="s">
        <v>668</v>
      </c>
      <c r="C9" s="71"/>
      <c r="D9" s="71"/>
      <c r="E9" s="71"/>
      <c r="F9" s="71"/>
      <c r="G9" s="71"/>
      <c r="H9" s="71"/>
      <c r="I9" s="63"/>
      <c r="J9" s="63"/>
      <c r="K9" s="63"/>
      <c r="L9" s="83"/>
      <c r="M9" s="495"/>
      <c r="N9" s="496"/>
      <c r="O9" s="496"/>
      <c r="P9" s="496"/>
      <c r="Q9" s="496"/>
      <c r="R9" s="496"/>
      <c r="S9" s="496"/>
      <c r="T9" s="496"/>
      <c r="U9" s="124" t="s">
        <v>669</v>
      </c>
      <c r="V9" s="125"/>
      <c r="W9" s="520"/>
      <c r="X9" s="497"/>
      <c r="Y9" s="64"/>
      <c r="Z9" s="65"/>
      <c r="AA9" s="64"/>
    </row>
    <row r="10" spans="1:27" s="67" customFormat="1" x14ac:dyDescent="0.25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4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64"/>
      <c r="Z10" s="65"/>
      <c r="AA10" s="64"/>
    </row>
    <row r="11" spans="1:27" s="67" customFormat="1" ht="15" customHeight="1" x14ac:dyDescent="0.25">
      <c r="A11" s="63"/>
      <c r="B11" s="483" t="str">
        <f ca="1">HYPERLINK(SUBSTITUTE(CELL("адрес",From2To3),"'",""),"Назад")</f>
        <v>Назад</v>
      </c>
      <c r="C11" s="484"/>
      <c r="D11" s="485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483" t="str">
        <f ca="1">HYPERLINK(SUBSTITUTE(CELL("адрес",From4To3),"'",""),"Далее")</f>
        <v>Далее</v>
      </c>
      <c r="Y11" s="484"/>
      <c r="Z11" s="485"/>
      <c r="AA11" s="64"/>
    </row>
    <row r="12" spans="1:27" s="67" customFormat="1" ht="15" customHeight="1" x14ac:dyDescent="0.25">
      <c r="A12" s="63"/>
      <c r="B12" s="486"/>
      <c r="C12" s="487"/>
      <c r="D12" s="488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486"/>
      <c r="Y12" s="487"/>
      <c r="Z12" s="488"/>
      <c r="AA12" s="64"/>
    </row>
    <row r="13" spans="1:27" s="67" customFormat="1" x14ac:dyDescent="0.25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</row>
    <row r="14" spans="1:27" hidden="1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hidden="1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idden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hidden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hidden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hidden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hidden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hidden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hidden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hidden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hidden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hidden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hidden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hidden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hidden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hidden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hidden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hidden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hidden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hidden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hidden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hidden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hidden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hidden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hidden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hidden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hidden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hidden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hidden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hidden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hidden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hidden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hidden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hidden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hidden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hidden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hidden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hidden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hidden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hidden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hidden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hidden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hidden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hidden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hidden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hidden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hidden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hidden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hidden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hidden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hidden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hidden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hidden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hidden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hidden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hidden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hidden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hidden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hidden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hidden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hidden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hidden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hidden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hidden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hidden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hidden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hidden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hidden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hidden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hidden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hidden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hidden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hidden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hidden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hidden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hidden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hidden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hidden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hidden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hidden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hidden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hidden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hidden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hidden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hidden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hidden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hidden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hidden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hidden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hidden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hidden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hidden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hidden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hidden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hidden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hidden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hidden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hidden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hidden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hidden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hidden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hidden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hidden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hidden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hidden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hidden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hidden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hidden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hidden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hidden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hidden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hidden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hidden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hidden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hidden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hidden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hidden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hidden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hidden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hidden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hidden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hidden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hidden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hidden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hidden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hidden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hidden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hidden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hidden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hidden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hidden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hidden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hidden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hidden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hidden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hidden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hidden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hidden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hidden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hidden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hidden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hidden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hidden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hidden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hidden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hidden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hidden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hidden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hidden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hidden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hidden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hidden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hidden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hidden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hidden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hidden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hidden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hidden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hidden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hidden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hidden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hidden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hidden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hidden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hidden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hidden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hidden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hidden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hidden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hidden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hidden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hidden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hidden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hidden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hidden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hidden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hidden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hidden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hidden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hidden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hidden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hidden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hidden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hidden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idden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hidden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hidden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hidden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hidden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hidden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idden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hidden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hidden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hidden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hidden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hidden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hidden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hidden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hidden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hidden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hidden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hidden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hidden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hidden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hidden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hidden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hidden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hidden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hidden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hidden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hidden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hidden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hidden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hidden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hidden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hidden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hidden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hidden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hidden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hidden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hidden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hidden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hidden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hidden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hidden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hidden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hidden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hidden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hidden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hidden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hidden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hidden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hidden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hidden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hidden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hidden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hidden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hidden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hidden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hidden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hidden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hidden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hidden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hidden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hidden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hidden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hidden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hidden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hidden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hidden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hidden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hidden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hidden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hidden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hidden="1" x14ac:dyDescent="0.2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99"/>
      <c r="AA268" s="67"/>
    </row>
  </sheetData>
  <sheetProtection sheet="1" objects="1" scenarios="1"/>
  <mergeCells count="9">
    <mergeCell ref="R2:Y3"/>
    <mergeCell ref="I3:Q3"/>
    <mergeCell ref="B5:F6"/>
    <mergeCell ref="B11:D12"/>
    <mergeCell ref="X11:Z12"/>
    <mergeCell ref="M9:T9"/>
    <mergeCell ref="M7:X7"/>
    <mergeCell ref="M8:X8"/>
    <mergeCell ref="W9:X9"/>
  </mergeCells>
  <conditionalFormatting sqref="M7:X7">
    <cfRule type="notContainsText" dxfId="1330" priority="8" operator="notContains" text="*">
      <formula>ISERROR(SEARCH("*",M7))</formula>
    </cfRule>
    <cfRule type="containsText" dxfId="1329" priority="9" operator="containsText" text="*">
      <formula>NOT(ISERROR(SEARCH("*",M7)))</formula>
    </cfRule>
  </conditionalFormatting>
  <conditionalFormatting sqref="M8:X8">
    <cfRule type="notContainsText" dxfId="1328" priority="5" operator="notContains" text="*">
      <formula>ISERROR(SEARCH("*",M8))</formula>
    </cfRule>
    <cfRule type="containsText" dxfId="1327" priority="6" operator="containsText" text="*">
      <formula>NOT(ISERROR(SEARCH("*",M8)))</formula>
    </cfRule>
  </conditionalFormatting>
  <conditionalFormatting sqref="M9 W9">
    <cfRule type="notContainsText" dxfId="1326" priority="2" operator="notContains" text="*">
      <formula>ISERROR(SEARCH("*",M9))</formula>
    </cfRule>
  </conditionalFormatting>
  <conditionalFormatting sqref="M9 W9">
    <cfRule type="containsText" dxfId="1325" priority="3" operator="containsText" text="*">
      <formula>NOT(ISERROR(SEARCH("*",M9)))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A268"/>
  <sheetViews>
    <sheetView zoomScale="80" zoomScaleNormal="80" workbookViewId="0">
      <selection activeCell="X12" sqref="X12:Z13"/>
    </sheetView>
  </sheetViews>
  <sheetFormatPr defaultColWidth="0" defaultRowHeight="15" zeroHeight="1" x14ac:dyDescent="0.25"/>
  <cols>
    <col min="1" max="22" width="10" style="1" customWidth="1"/>
    <col min="23" max="24" width="9.140625" style="1" customWidth="1"/>
    <col min="25" max="25" width="6.42578125" style="1" customWidth="1"/>
    <col min="26" max="26" width="11.140625" style="56" customWidth="1"/>
    <col min="27" max="27" width="9.140625" style="1" customWidth="1"/>
    <col min="28" max="16384" width="9.140625" style="1" hidden="1"/>
  </cols>
  <sheetData>
    <row r="1" spans="1:27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ht="15.75" x14ac:dyDescent="0.25">
      <c r="A5" s="60"/>
      <c r="B5" s="224" t="s">
        <v>12</v>
      </c>
      <c r="C5" s="225"/>
      <c r="D5" s="225"/>
      <c r="E5" s="225"/>
      <c r="F5" s="225"/>
      <c r="G5" s="61"/>
      <c r="H5" s="61"/>
      <c r="I5" s="61"/>
      <c r="J5" s="62"/>
      <c r="K5" s="63"/>
      <c r="L5" s="64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65"/>
      <c r="AA5" s="64"/>
    </row>
    <row r="6" spans="1:27" ht="15.75" x14ac:dyDescent="0.25">
      <c r="A6" s="66"/>
      <c r="B6" s="225"/>
      <c r="C6" s="225"/>
      <c r="D6" s="225"/>
      <c r="E6" s="225"/>
      <c r="F6" s="225"/>
      <c r="G6" s="61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27" ht="25.5" customHeight="1" x14ac:dyDescent="0.3">
      <c r="A7" s="82"/>
      <c r="B7" s="70" t="s">
        <v>289</v>
      </c>
      <c r="C7" s="71"/>
      <c r="D7" s="71"/>
      <c r="E7" s="71"/>
      <c r="F7" s="71"/>
      <c r="G7" s="71"/>
      <c r="H7" s="71"/>
      <c r="I7" s="63"/>
      <c r="J7" s="63"/>
      <c r="K7" s="63"/>
      <c r="L7" s="83"/>
      <c r="M7" s="498"/>
      <c r="N7" s="499"/>
      <c r="O7" s="499"/>
      <c r="P7" s="499"/>
      <c r="Q7" s="499"/>
      <c r="R7" s="499"/>
      <c r="S7" s="499"/>
      <c r="T7" s="499"/>
      <c r="U7" s="499"/>
      <c r="V7" s="499"/>
      <c r="W7" s="499"/>
      <c r="X7" s="500"/>
      <c r="Y7" s="64"/>
      <c r="Z7" s="65"/>
      <c r="AA7" s="64"/>
    </row>
    <row r="8" spans="1:27" ht="25.5" customHeight="1" x14ac:dyDescent="0.3">
      <c r="A8" s="82"/>
      <c r="B8" s="70" t="s">
        <v>698</v>
      </c>
      <c r="C8" s="71"/>
      <c r="D8" s="71"/>
      <c r="E8" s="71"/>
      <c r="F8" s="71"/>
      <c r="G8" s="71"/>
      <c r="H8" s="71"/>
      <c r="I8" s="63"/>
      <c r="J8" s="63"/>
      <c r="K8" s="63"/>
      <c r="L8" s="83"/>
      <c r="M8" s="495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7"/>
      <c r="Y8" s="64"/>
      <c r="Z8" s="65"/>
      <c r="AA8" s="64"/>
    </row>
    <row r="9" spans="1:27" ht="25.5" customHeight="1" x14ac:dyDescent="0.3">
      <c r="A9" s="82"/>
      <c r="B9" s="70" t="s">
        <v>699</v>
      </c>
      <c r="C9" s="71"/>
      <c r="D9" s="71"/>
      <c r="E9" s="71"/>
      <c r="F9" s="71"/>
      <c r="G9" s="71"/>
      <c r="H9" s="71"/>
      <c r="I9" s="63"/>
      <c r="J9" s="63"/>
      <c r="K9" s="63"/>
      <c r="L9" s="83"/>
      <c r="M9" s="523" t="s">
        <v>701</v>
      </c>
      <c r="N9" s="524"/>
      <c r="O9" s="521"/>
      <c r="P9" s="526"/>
      <c r="Q9" s="523" t="s">
        <v>702</v>
      </c>
      <c r="R9" s="524"/>
      <c r="S9" s="521"/>
      <c r="T9" s="522"/>
      <c r="U9" s="525" t="s">
        <v>209</v>
      </c>
      <c r="V9" s="525"/>
      <c r="W9" s="477"/>
      <c r="X9" s="478"/>
      <c r="Y9" s="64"/>
      <c r="Z9" s="65"/>
      <c r="AA9" s="64"/>
    </row>
    <row r="10" spans="1:27" ht="25.5" customHeight="1" x14ac:dyDescent="0.3">
      <c r="A10" s="82"/>
      <c r="B10" s="70" t="s">
        <v>700</v>
      </c>
      <c r="C10" s="71"/>
      <c r="D10" s="71"/>
      <c r="E10" s="71"/>
      <c r="F10" s="71"/>
      <c r="G10" s="71"/>
      <c r="H10" s="71"/>
      <c r="I10" s="63"/>
      <c r="J10" s="63"/>
      <c r="K10" s="63"/>
      <c r="L10" s="83"/>
      <c r="M10" s="523" t="s">
        <v>701</v>
      </c>
      <c r="N10" s="524"/>
      <c r="O10" s="521"/>
      <c r="P10" s="526"/>
      <c r="Q10" s="523" t="s">
        <v>702</v>
      </c>
      <c r="R10" s="524"/>
      <c r="S10" s="521"/>
      <c r="T10" s="522"/>
      <c r="U10" s="525" t="s">
        <v>209</v>
      </c>
      <c r="V10" s="525"/>
      <c r="W10" s="477"/>
      <c r="X10" s="478"/>
      <c r="Y10" s="64"/>
      <c r="Z10" s="65"/>
      <c r="AA10" s="64"/>
    </row>
    <row r="11" spans="1:27" x14ac:dyDescent="0.25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4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64"/>
      <c r="Z11" s="65"/>
      <c r="AA11" s="64"/>
    </row>
    <row r="12" spans="1:27" ht="15" customHeight="1" x14ac:dyDescent="0.25">
      <c r="A12" s="63"/>
      <c r="B12" s="483" t="str">
        <f ca="1">HYPERLINK(SUBSTITUTE(CELL("адрес",From2To3),"'",""),"Назад")</f>
        <v>Назад</v>
      </c>
      <c r="C12" s="484"/>
      <c r="D12" s="485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483" t="str">
        <f ca="1">HYPERLINK(SUBSTITUTE(CELL("адрес",From4To3),"'",""),"Далее")</f>
        <v>Далее</v>
      </c>
      <c r="Y12" s="484"/>
      <c r="Z12" s="485"/>
      <c r="AA12" s="64"/>
    </row>
    <row r="13" spans="1:27" ht="15" customHeight="1" x14ac:dyDescent="0.25">
      <c r="A13" s="63"/>
      <c r="B13" s="486"/>
      <c r="C13" s="487"/>
      <c r="D13" s="488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486"/>
      <c r="Y13" s="487"/>
      <c r="Z13" s="488"/>
      <c r="AA13" s="64"/>
    </row>
    <row r="14" spans="1:27" x14ac:dyDescent="0.2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</row>
    <row r="15" spans="1:27" hidden="1" x14ac:dyDescent="0.25">
      <c r="Z15" s="1"/>
    </row>
    <row r="16" spans="1:27" hidden="1" x14ac:dyDescent="0.25">
      <c r="E16"/>
      <c r="F16"/>
      <c r="G16"/>
      <c r="H16"/>
      <c r="I16"/>
      <c r="J16"/>
      <c r="K16"/>
      <c r="L16"/>
      <c r="M16"/>
      <c r="N16"/>
      <c r="O16"/>
      <c r="P16"/>
      <c r="Q16"/>
      <c r="Z16" s="1"/>
    </row>
    <row r="17" spans="5:26" hidden="1" x14ac:dyDescent="0.25">
      <c r="E17"/>
      <c r="F17"/>
      <c r="G17"/>
      <c r="H17"/>
      <c r="I17"/>
      <c r="J17"/>
      <c r="K17"/>
      <c r="L17"/>
      <c r="M17"/>
      <c r="N17"/>
      <c r="O17"/>
      <c r="P17"/>
      <c r="Q17"/>
      <c r="Z17" s="1"/>
    </row>
    <row r="18" spans="5:26" hidden="1" x14ac:dyDescent="0.25">
      <c r="E18"/>
      <c r="F18"/>
      <c r="G18"/>
      <c r="H18"/>
      <c r="I18"/>
      <c r="J18"/>
      <c r="K18"/>
      <c r="L18"/>
      <c r="M18"/>
      <c r="N18"/>
      <c r="O18"/>
      <c r="P18"/>
      <c r="Q18"/>
      <c r="Z18" s="1"/>
    </row>
    <row r="19" spans="5:26" hidden="1" x14ac:dyDescent="0.25">
      <c r="E19"/>
      <c r="F19"/>
      <c r="G19"/>
      <c r="H19"/>
      <c r="I19"/>
      <c r="J19"/>
      <c r="K19"/>
      <c r="L19"/>
      <c r="M19"/>
      <c r="N19"/>
      <c r="O19"/>
      <c r="P19"/>
      <c r="Q19"/>
      <c r="Z19" s="1"/>
    </row>
    <row r="20" spans="5:26" hidden="1" x14ac:dyDescent="0.25">
      <c r="E20"/>
      <c r="F20"/>
      <c r="G20"/>
      <c r="H20"/>
      <c r="I20"/>
      <c r="J20"/>
      <c r="K20"/>
      <c r="L20"/>
      <c r="M20"/>
      <c r="N20"/>
      <c r="O20"/>
      <c r="P20"/>
      <c r="Q20"/>
      <c r="Z20" s="1"/>
    </row>
    <row r="21" spans="5:26" hidden="1" x14ac:dyDescent="0.25">
      <c r="E21"/>
      <c r="F21"/>
      <c r="G21"/>
      <c r="H21"/>
      <c r="I21"/>
      <c r="J21"/>
      <c r="K21"/>
      <c r="L21"/>
      <c r="M21"/>
      <c r="N21"/>
      <c r="O21"/>
      <c r="P21"/>
      <c r="Q21"/>
      <c r="Z21" s="1"/>
    </row>
    <row r="22" spans="5:26" hidden="1" x14ac:dyDescent="0.25">
      <c r="E22"/>
      <c r="F22"/>
      <c r="G22"/>
      <c r="H22"/>
      <c r="I22"/>
      <c r="J22"/>
      <c r="K22"/>
      <c r="L22"/>
      <c r="M22"/>
      <c r="N22"/>
      <c r="O22"/>
      <c r="P22"/>
      <c r="Q22"/>
      <c r="Z22" s="1"/>
    </row>
    <row r="23" spans="5:26" hidden="1" x14ac:dyDescent="0.25">
      <c r="E23"/>
      <c r="F23"/>
      <c r="G23"/>
      <c r="H23"/>
      <c r="I23"/>
      <c r="J23"/>
      <c r="K23"/>
      <c r="L23"/>
      <c r="M23"/>
      <c r="N23"/>
      <c r="O23"/>
      <c r="P23"/>
      <c r="Q23"/>
      <c r="Z23" s="1"/>
    </row>
    <row r="24" spans="5:26" hidden="1" x14ac:dyDescent="0.25">
      <c r="E24"/>
      <c r="F24"/>
      <c r="G24"/>
      <c r="H24"/>
      <c r="I24"/>
      <c r="J24"/>
      <c r="K24"/>
      <c r="L24"/>
      <c r="M24"/>
      <c r="N24"/>
      <c r="O24"/>
      <c r="P24"/>
      <c r="Q24"/>
      <c r="Z24" s="1"/>
    </row>
    <row r="25" spans="5:26" hidden="1" x14ac:dyDescent="0.25">
      <c r="Z25" s="1"/>
    </row>
    <row r="26" spans="5:26" hidden="1" x14ac:dyDescent="0.25">
      <c r="Z26" s="1"/>
    </row>
    <row r="27" spans="5:26" hidden="1" x14ac:dyDescent="0.25">
      <c r="Z27" s="1"/>
    </row>
    <row r="28" spans="5:26" hidden="1" x14ac:dyDescent="0.25">
      <c r="Z28" s="1"/>
    </row>
    <row r="29" spans="5:26" hidden="1" x14ac:dyDescent="0.25">
      <c r="Z29" s="1"/>
    </row>
    <row r="30" spans="5:26" hidden="1" x14ac:dyDescent="0.25">
      <c r="Z30" s="1"/>
    </row>
    <row r="31" spans="5:26" hidden="1" x14ac:dyDescent="0.25">
      <c r="Z31" s="1"/>
    </row>
    <row r="32" spans="5:26" hidden="1" x14ac:dyDescent="0.25">
      <c r="Z32" s="1"/>
    </row>
    <row r="33" spans="26:26" hidden="1" x14ac:dyDescent="0.25">
      <c r="Z33" s="1"/>
    </row>
    <row r="34" spans="26:26" hidden="1" x14ac:dyDescent="0.25">
      <c r="Z34" s="1"/>
    </row>
    <row r="35" spans="26:26" hidden="1" x14ac:dyDescent="0.25">
      <c r="Z35" s="1"/>
    </row>
    <row r="36" spans="26:26" hidden="1" x14ac:dyDescent="0.25">
      <c r="Z36" s="1"/>
    </row>
    <row r="37" spans="26:26" hidden="1" x14ac:dyDescent="0.25">
      <c r="Z37" s="1"/>
    </row>
    <row r="38" spans="26:26" hidden="1" x14ac:dyDescent="0.25">
      <c r="Z38" s="1"/>
    </row>
    <row r="39" spans="26:26" hidden="1" x14ac:dyDescent="0.25">
      <c r="Z39" s="1"/>
    </row>
    <row r="40" spans="26:26" hidden="1" x14ac:dyDescent="0.25">
      <c r="Z40" s="1"/>
    </row>
    <row r="41" spans="26:26" hidden="1" x14ac:dyDescent="0.25">
      <c r="Z41" s="1"/>
    </row>
    <row r="42" spans="26:26" hidden="1" x14ac:dyDescent="0.25">
      <c r="Z42" s="1"/>
    </row>
    <row r="43" spans="26:26" hidden="1" x14ac:dyDescent="0.25">
      <c r="Z43" s="1"/>
    </row>
    <row r="44" spans="26:26" hidden="1" x14ac:dyDescent="0.25">
      <c r="Z44" s="1"/>
    </row>
    <row r="45" spans="26:26" hidden="1" x14ac:dyDescent="0.25">
      <c r="Z45" s="1"/>
    </row>
    <row r="46" spans="26:26" hidden="1" x14ac:dyDescent="0.25">
      <c r="Z46" s="1"/>
    </row>
    <row r="47" spans="26:26" hidden="1" x14ac:dyDescent="0.25">
      <c r="Z47" s="1"/>
    </row>
    <row r="48" spans="26:26" hidden="1" x14ac:dyDescent="0.25">
      <c r="Z48" s="1"/>
    </row>
    <row r="49" spans="26:26" hidden="1" x14ac:dyDescent="0.25">
      <c r="Z49" s="1"/>
    </row>
    <row r="50" spans="26:26" hidden="1" x14ac:dyDescent="0.25">
      <c r="Z50" s="1"/>
    </row>
    <row r="51" spans="26:26" hidden="1" x14ac:dyDescent="0.25">
      <c r="Z51" s="1"/>
    </row>
    <row r="52" spans="26:26" hidden="1" x14ac:dyDescent="0.25">
      <c r="Z52" s="1"/>
    </row>
    <row r="53" spans="26:26" hidden="1" x14ac:dyDescent="0.25">
      <c r="Z53" s="1"/>
    </row>
    <row r="54" spans="26:26" hidden="1" x14ac:dyDescent="0.25">
      <c r="Z54" s="1"/>
    </row>
    <row r="55" spans="26:26" hidden="1" x14ac:dyDescent="0.25">
      <c r="Z55" s="1"/>
    </row>
    <row r="56" spans="26:26" hidden="1" x14ac:dyDescent="0.25">
      <c r="Z56" s="1"/>
    </row>
    <row r="57" spans="26:26" hidden="1" x14ac:dyDescent="0.25">
      <c r="Z57" s="1"/>
    </row>
    <row r="58" spans="26:26" hidden="1" x14ac:dyDescent="0.25">
      <c r="Z58" s="1"/>
    </row>
    <row r="59" spans="26:26" hidden="1" x14ac:dyDescent="0.25">
      <c r="Z59" s="1"/>
    </row>
    <row r="60" spans="26:26" hidden="1" x14ac:dyDescent="0.25">
      <c r="Z60" s="1"/>
    </row>
    <row r="61" spans="26:26" hidden="1" x14ac:dyDescent="0.25">
      <c r="Z61" s="1"/>
    </row>
    <row r="62" spans="26:26" hidden="1" x14ac:dyDescent="0.25">
      <c r="Z62" s="1"/>
    </row>
    <row r="63" spans="26:26" hidden="1" x14ac:dyDescent="0.25">
      <c r="Z63" s="1"/>
    </row>
    <row r="64" spans="26:26" hidden="1" x14ac:dyDescent="0.25">
      <c r="Z64" s="1"/>
    </row>
    <row r="65" spans="26:26" hidden="1" x14ac:dyDescent="0.25">
      <c r="Z65" s="1"/>
    </row>
    <row r="66" spans="26:26" hidden="1" x14ac:dyDescent="0.25">
      <c r="Z66" s="1"/>
    </row>
    <row r="67" spans="26:26" hidden="1" x14ac:dyDescent="0.25">
      <c r="Z67" s="1"/>
    </row>
    <row r="68" spans="26:26" hidden="1" x14ac:dyDescent="0.25">
      <c r="Z68" s="1"/>
    </row>
    <row r="69" spans="26:26" hidden="1" x14ac:dyDescent="0.25">
      <c r="Z69" s="1"/>
    </row>
    <row r="70" spans="26:26" hidden="1" x14ac:dyDescent="0.25">
      <c r="Z70" s="1"/>
    </row>
    <row r="71" spans="26:26" hidden="1" x14ac:dyDescent="0.25">
      <c r="Z71" s="1"/>
    </row>
    <row r="72" spans="26:26" hidden="1" x14ac:dyDescent="0.25">
      <c r="Z72" s="1"/>
    </row>
    <row r="73" spans="26:26" hidden="1" x14ac:dyDescent="0.25">
      <c r="Z73" s="1"/>
    </row>
    <row r="74" spans="26:26" hidden="1" x14ac:dyDescent="0.25">
      <c r="Z74" s="1"/>
    </row>
    <row r="75" spans="26:26" hidden="1" x14ac:dyDescent="0.25">
      <c r="Z75" s="1"/>
    </row>
    <row r="76" spans="26:26" hidden="1" x14ac:dyDescent="0.25">
      <c r="Z76" s="1"/>
    </row>
    <row r="77" spans="26:26" hidden="1" x14ac:dyDescent="0.25">
      <c r="Z77" s="1"/>
    </row>
    <row r="78" spans="26:26" hidden="1" x14ac:dyDescent="0.25">
      <c r="Z78" s="1"/>
    </row>
    <row r="79" spans="26:26" hidden="1" x14ac:dyDescent="0.25">
      <c r="Z79" s="1"/>
    </row>
    <row r="80" spans="26:26" hidden="1" x14ac:dyDescent="0.25">
      <c r="Z80" s="1"/>
    </row>
    <row r="81" spans="26:26" hidden="1" x14ac:dyDescent="0.25">
      <c r="Z81" s="1"/>
    </row>
    <row r="82" spans="26:26" hidden="1" x14ac:dyDescent="0.25">
      <c r="Z82" s="1"/>
    </row>
    <row r="83" spans="26:26" hidden="1" x14ac:dyDescent="0.25">
      <c r="Z83" s="1"/>
    </row>
    <row r="84" spans="26:26" hidden="1" x14ac:dyDescent="0.25">
      <c r="Z84" s="1"/>
    </row>
    <row r="85" spans="26:26" hidden="1" x14ac:dyDescent="0.25">
      <c r="Z85" s="1"/>
    </row>
    <row r="86" spans="26:26" hidden="1" x14ac:dyDescent="0.25">
      <c r="Z86" s="1"/>
    </row>
    <row r="87" spans="26:26" hidden="1" x14ac:dyDescent="0.25">
      <c r="Z87" s="1"/>
    </row>
    <row r="88" spans="26:26" hidden="1" x14ac:dyDescent="0.25">
      <c r="Z88" s="1"/>
    </row>
    <row r="89" spans="26:26" hidden="1" x14ac:dyDescent="0.25">
      <c r="Z89" s="1"/>
    </row>
    <row r="90" spans="26:26" hidden="1" x14ac:dyDescent="0.25">
      <c r="Z90" s="1"/>
    </row>
    <row r="91" spans="26:26" hidden="1" x14ac:dyDescent="0.25">
      <c r="Z91" s="1"/>
    </row>
    <row r="92" spans="26:26" hidden="1" x14ac:dyDescent="0.25">
      <c r="Z92" s="1"/>
    </row>
    <row r="93" spans="26:26" hidden="1" x14ac:dyDescent="0.25">
      <c r="Z93" s="1"/>
    </row>
    <row r="94" spans="26:26" hidden="1" x14ac:dyDescent="0.25">
      <c r="Z94" s="1"/>
    </row>
    <row r="95" spans="26:26" hidden="1" x14ac:dyDescent="0.25">
      <c r="Z95" s="1"/>
    </row>
    <row r="96" spans="26:26" hidden="1" x14ac:dyDescent="0.25">
      <c r="Z96" s="1"/>
    </row>
    <row r="97" spans="26:26" hidden="1" x14ac:dyDescent="0.25">
      <c r="Z97" s="1"/>
    </row>
    <row r="98" spans="26:26" hidden="1" x14ac:dyDescent="0.25">
      <c r="Z98" s="1"/>
    </row>
    <row r="99" spans="26:26" hidden="1" x14ac:dyDescent="0.25">
      <c r="Z99" s="1"/>
    </row>
    <row r="100" spans="26:26" hidden="1" x14ac:dyDescent="0.25">
      <c r="Z100" s="1"/>
    </row>
    <row r="101" spans="26:26" hidden="1" x14ac:dyDescent="0.25">
      <c r="Z101" s="1"/>
    </row>
    <row r="102" spans="26:26" hidden="1" x14ac:dyDescent="0.25">
      <c r="Z102" s="1"/>
    </row>
    <row r="103" spans="26:26" hidden="1" x14ac:dyDescent="0.25">
      <c r="Z103" s="1"/>
    </row>
    <row r="104" spans="26:26" hidden="1" x14ac:dyDescent="0.25">
      <c r="Z104" s="1"/>
    </row>
    <row r="105" spans="26:26" hidden="1" x14ac:dyDescent="0.25">
      <c r="Z105" s="1"/>
    </row>
    <row r="106" spans="26:26" hidden="1" x14ac:dyDescent="0.25">
      <c r="Z106" s="1"/>
    </row>
    <row r="107" spans="26:26" hidden="1" x14ac:dyDescent="0.25">
      <c r="Z107" s="1"/>
    </row>
    <row r="108" spans="26:26" hidden="1" x14ac:dyDescent="0.25">
      <c r="Z108" s="1"/>
    </row>
    <row r="109" spans="26:26" hidden="1" x14ac:dyDescent="0.25">
      <c r="Z109" s="1"/>
    </row>
    <row r="110" spans="26:26" hidden="1" x14ac:dyDescent="0.25">
      <c r="Z110" s="1"/>
    </row>
    <row r="111" spans="26:26" hidden="1" x14ac:dyDescent="0.25">
      <c r="Z111" s="1"/>
    </row>
    <row r="112" spans="26:26" hidden="1" x14ac:dyDescent="0.25">
      <c r="Z112" s="1"/>
    </row>
    <row r="113" spans="26:26" hidden="1" x14ac:dyDescent="0.25">
      <c r="Z113" s="1"/>
    </row>
    <row r="114" spans="26:26" hidden="1" x14ac:dyDescent="0.25">
      <c r="Z114" s="1"/>
    </row>
    <row r="115" spans="26:26" hidden="1" x14ac:dyDescent="0.25">
      <c r="Z115" s="1"/>
    </row>
    <row r="116" spans="26:26" hidden="1" x14ac:dyDescent="0.25">
      <c r="Z116" s="1"/>
    </row>
    <row r="117" spans="26:26" hidden="1" x14ac:dyDescent="0.25">
      <c r="Z117" s="1"/>
    </row>
    <row r="118" spans="26:26" hidden="1" x14ac:dyDescent="0.25">
      <c r="Z118" s="1"/>
    </row>
    <row r="119" spans="26:26" hidden="1" x14ac:dyDescent="0.25">
      <c r="Z119" s="1"/>
    </row>
    <row r="120" spans="26:26" hidden="1" x14ac:dyDescent="0.25">
      <c r="Z120" s="1"/>
    </row>
    <row r="121" spans="26:26" hidden="1" x14ac:dyDescent="0.25">
      <c r="Z121" s="1"/>
    </row>
    <row r="122" spans="26:26" hidden="1" x14ac:dyDescent="0.25">
      <c r="Z122" s="1"/>
    </row>
    <row r="123" spans="26:26" hidden="1" x14ac:dyDescent="0.25">
      <c r="Z123" s="1"/>
    </row>
    <row r="124" spans="26:26" hidden="1" x14ac:dyDescent="0.25">
      <c r="Z124" s="1"/>
    </row>
    <row r="125" spans="26:26" hidden="1" x14ac:dyDescent="0.25">
      <c r="Z125" s="1"/>
    </row>
    <row r="126" spans="26:26" hidden="1" x14ac:dyDescent="0.25">
      <c r="Z126" s="1"/>
    </row>
    <row r="127" spans="26:26" hidden="1" x14ac:dyDescent="0.25">
      <c r="Z127" s="1"/>
    </row>
    <row r="128" spans="26:26" hidden="1" x14ac:dyDescent="0.25">
      <c r="Z128" s="1"/>
    </row>
    <row r="129" spans="26:26" hidden="1" x14ac:dyDescent="0.25">
      <c r="Z129" s="1"/>
    </row>
    <row r="130" spans="26:26" hidden="1" x14ac:dyDescent="0.25">
      <c r="Z130" s="1"/>
    </row>
    <row r="131" spans="26:26" hidden="1" x14ac:dyDescent="0.25">
      <c r="Z131" s="1"/>
    </row>
    <row r="132" spans="26:26" hidden="1" x14ac:dyDescent="0.25">
      <c r="Z132" s="1"/>
    </row>
    <row r="133" spans="26:26" hidden="1" x14ac:dyDescent="0.25">
      <c r="Z133" s="1"/>
    </row>
    <row r="134" spans="26:26" hidden="1" x14ac:dyDescent="0.25">
      <c r="Z134" s="1"/>
    </row>
    <row r="135" spans="26:26" hidden="1" x14ac:dyDescent="0.25">
      <c r="Z135" s="1"/>
    </row>
    <row r="136" spans="26:26" hidden="1" x14ac:dyDescent="0.25">
      <c r="Z136" s="1"/>
    </row>
    <row r="137" spans="26:26" hidden="1" x14ac:dyDescent="0.25">
      <c r="Z137" s="1"/>
    </row>
    <row r="138" spans="26:26" hidden="1" x14ac:dyDescent="0.25">
      <c r="Z138" s="1"/>
    </row>
    <row r="139" spans="26:26" hidden="1" x14ac:dyDescent="0.25">
      <c r="Z139" s="1"/>
    </row>
    <row r="140" spans="26:26" hidden="1" x14ac:dyDescent="0.25">
      <c r="Z140" s="1"/>
    </row>
    <row r="141" spans="26:26" hidden="1" x14ac:dyDescent="0.25">
      <c r="Z141" s="1"/>
    </row>
    <row r="142" spans="26:26" hidden="1" x14ac:dyDescent="0.25">
      <c r="Z142" s="1"/>
    </row>
    <row r="143" spans="26:26" hidden="1" x14ac:dyDescent="0.25">
      <c r="Z143" s="1"/>
    </row>
    <row r="144" spans="26:26" hidden="1" x14ac:dyDescent="0.25">
      <c r="Z144" s="1"/>
    </row>
    <row r="145" spans="26:26" hidden="1" x14ac:dyDescent="0.25">
      <c r="Z145" s="1"/>
    </row>
    <row r="146" spans="26:26" hidden="1" x14ac:dyDescent="0.25">
      <c r="Z146" s="1"/>
    </row>
    <row r="147" spans="26:26" hidden="1" x14ac:dyDescent="0.25">
      <c r="Z147" s="1"/>
    </row>
    <row r="148" spans="26:26" hidden="1" x14ac:dyDescent="0.25">
      <c r="Z148" s="1"/>
    </row>
    <row r="149" spans="26:26" hidden="1" x14ac:dyDescent="0.25">
      <c r="Z149" s="1"/>
    </row>
    <row r="150" spans="26:26" hidden="1" x14ac:dyDescent="0.25">
      <c r="Z150" s="1"/>
    </row>
    <row r="151" spans="26:26" hidden="1" x14ac:dyDescent="0.25">
      <c r="Z151" s="1"/>
    </row>
    <row r="152" spans="26:26" hidden="1" x14ac:dyDescent="0.25">
      <c r="Z152" s="1"/>
    </row>
    <row r="153" spans="26:26" hidden="1" x14ac:dyDescent="0.25">
      <c r="Z153" s="1"/>
    </row>
    <row r="154" spans="26:26" hidden="1" x14ac:dyDescent="0.25">
      <c r="Z154" s="1"/>
    </row>
    <row r="155" spans="26:26" hidden="1" x14ac:dyDescent="0.25">
      <c r="Z155" s="1"/>
    </row>
    <row r="156" spans="26:26" hidden="1" x14ac:dyDescent="0.25">
      <c r="Z156" s="1"/>
    </row>
    <row r="157" spans="26:26" hidden="1" x14ac:dyDescent="0.25">
      <c r="Z157" s="1"/>
    </row>
    <row r="158" spans="26:26" hidden="1" x14ac:dyDescent="0.25">
      <c r="Z158" s="1"/>
    </row>
    <row r="159" spans="26:26" hidden="1" x14ac:dyDescent="0.25">
      <c r="Z159" s="1"/>
    </row>
    <row r="160" spans="26:26" hidden="1" x14ac:dyDescent="0.25">
      <c r="Z160" s="1"/>
    </row>
    <row r="161" spans="26:26" hidden="1" x14ac:dyDescent="0.25">
      <c r="Z161" s="1"/>
    </row>
    <row r="162" spans="26:26" hidden="1" x14ac:dyDescent="0.25">
      <c r="Z162" s="1"/>
    </row>
    <row r="163" spans="26:26" hidden="1" x14ac:dyDescent="0.25">
      <c r="Z163" s="1"/>
    </row>
    <row r="164" spans="26:26" hidden="1" x14ac:dyDescent="0.25">
      <c r="Z164" s="1"/>
    </row>
    <row r="165" spans="26:26" hidden="1" x14ac:dyDescent="0.25">
      <c r="Z165" s="1"/>
    </row>
    <row r="166" spans="26:26" hidden="1" x14ac:dyDescent="0.25">
      <c r="Z166" s="1"/>
    </row>
    <row r="167" spans="26:26" hidden="1" x14ac:dyDescent="0.25">
      <c r="Z167" s="1"/>
    </row>
    <row r="168" spans="26:26" hidden="1" x14ac:dyDescent="0.25">
      <c r="Z168" s="1"/>
    </row>
    <row r="169" spans="26:26" hidden="1" x14ac:dyDescent="0.25">
      <c r="Z169" s="1"/>
    </row>
    <row r="170" spans="26:26" hidden="1" x14ac:dyDescent="0.25">
      <c r="Z170" s="1"/>
    </row>
    <row r="171" spans="26:26" hidden="1" x14ac:dyDescent="0.25">
      <c r="Z171" s="1"/>
    </row>
    <row r="172" spans="26:26" hidden="1" x14ac:dyDescent="0.25">
      <c r="Z172" s="1"/>
    </row>
    <row r="173" spans="26:26" hidden="1" x14ac:dyDescent="0.25">
      <c r="Z173" s="1"/>
    </row>
    <row r="174" spans="26:26" hidden="1" x14ac:dyDescent="0.25">
      <c r="Z174" s="1"/>
    </row>
    <row r="175" spans="26:26" hidden="1" x14ac:dyDescent="0.25">
      <c r="Z175" s="1"/>
    </row>
    <row r="176" spans="26:26" hidden="1" x14ac:dyDescent="0.25">
      <c r="Z176" s="1"/>
    </row>
    <row r="177" spans="26:26" hidden="1" x14ac:dyDescent="0.25">
      <c r="Z177" s="1"/>
    </row>
    <row r="178" spans="26:26" hidden="1" x14ac:dyDescent="0.25">
      <c r="Z178" s="1"/>
    </row>
    <row r="179" spans="26:26" hidden="1" x14ac:dyDescent="0.25">
      <c r="Z179" s="1"/>
    </row>
    <row r="180" spans="26:26" hidden="1" x14ac:dyDescent="0.25">
      <c r="Z180" s="1"/>
    </row>
    <row r="181" spans="26:26" hidden="1" x14ac:dyDescent="0.25">
      <c r="Z181" s="1"/>
    </row>
    <row r="182" spans="26:26" hidden="1" x14ac:dyDescent="0.25">
      <c r="Z182" s="1"/>
    </row>
    <row r="183" spans="26:26" hidden="1" x14ac:dyDescent="0.25">
      <c r="Z183" s="1"/>
    </row>
    <row r="184" spans="26:26" hidden="1" x14ac:dyDescent="0.25">
      <c r="Z184" s="1"/>
    </row>
    <row r="185" spans="26:26" hidden="1" x14ac:dyDescent="0.25">
      <c r="Z185" s="1"/>
    </row>
    <row r="186" spans="26:26" hidden="1" x14ac:dyDescent="0.25">
      <c r="Z186" s="1"/>
    </row>
    <row r="187" spans="26:26" hidden="1" x14ac:dyDescent="0.25">
      <c r="Z187" s="1"/>
    </row>
    <row r="188" spans="26:26" hidden="1" x14ac:dyDescent="0.25">
      <c r="Z188" s="1"/>
    </row>
    <row r="189" spans="26:26" hidden="1" x14ac:dyDescent="0.25">
      <c r="Z189" s="1"/>
    </row>
    <row r="190" spans="26:26" hidden="1" x14ac:dyDescent="0.25">
      <c r="Z190" s="1"/>
    </row>
    <row r="191" spans="26:26" hidden="1" x14ac:dyDescent="0.25">
      <c r="Z191" s="1"/>
    </row>
    <row r="192" spans="26:26" hidden="1" x14ac:dyDescent="0.25">
      <c r="Z192" s="1"/>
    </row>
    <row r="193" spans="26:26" hidden="1" x14ac:dyDescent="0.25">
      <c r="Z193" s="1"/>
    </row>
    <row r="194" spans="26:26" hidden="1" x14ac:dyDescent="0.25">
      <c r="Z194" s="1"/>
    </row>
    <row r="195" spans="26:26" hidden="1" x14ac:dyDescent="0.25">
      <c r="Z195" s="1"/>
    </row>
    <row r="196" spans="26:26" hidden="1" x14ac:dyDescent="0.25">
      <c r="Z196" s="1"/>
    </row>
    <row r="197" spans="26:26" hidden="1" x14ac:dyDescent="0.25">
      <c r="Z197" s="1"/>
    </row>
    <row r="198" spans="26:26" hidden="1" x14ac:dyDescent="0.25">
      <c r="Z198" s="1"/>
    </row>
    <row r="199" spans="26:26" hidden="1" x14ac:dyDescent="0.25">
      <c r="Z199" s="1"/>
    </row>
    <row r="200" spans="26:26" hidden="1" x14ac:dyDescent="0.25">
      <c r="Z200" s="1"/>
    </row>
    <row r="201" spans="26:26" hidden="1" x14ac:dyDescent="0.25">
      <c r="Z201" s="1"/>
    </row>
    <row r="202" spans="26:26" hidden="1" x14ac:dyDescent="0.25">
      <c r="Z202" s="1"/>
    </row>
    <row r="203" spans="26:26" hidden="1" x14ac:dyDescent="0.25">
      <c r="Z203" s="1"/>
    </row>
    <row r="204" spans="26:26" hidden="1" x14ac:dyDescent="0.25">
      <c r="Z204" s="1"/>
    </row>
    <row r="205" spans="26:26" hidden="1" x14ac:dyDescent="0.25">
      <c r="Z205" s="1"/>
    </row>
    <row r="206" spans="26:26" hidden="1" x14ac:dyDescent="0.25">
      <c r="Z206" s="1"/>
    </row>
    <row r="207" spans="26:26" hidden="1" x14ac:dyDescent="0.25">
      <c r="Z207" s="1"/>
    </row>
    <row r="208" spans="26:26" hidden="1" x14ac:dyDescent="0.25">
      <c r="Z208" s="1"/>
    </row>
    <row r="209" spans="26:26" hidden="1" x14ac:dyDescent="0.25">
      <c r="Z209" s="1"/>
    </row>
    <row r="210" spans="26:26" hidden="1" x14ac:dyDescent="0.25">
      <c r="Z210" s="1"/>
    </row>
    <row r="211" spans="26:26" hidden="1" x14ac:dyDescent="0.25">
      <c r="Z211" s="1"/>
    </row>
    <row r="212" spans="26:26" hidden="1" x14ac:dyDescent="0.25">
      <c r="Z212" s="1"/>
    </row>
    <row r="213" spans="26:26" hidden="1" x14ac:dyDescent="0.25">
      <c r="Z213" s="1"/>
    </row>
    <row r="214" spans="26:26" hidden="1" x14ac:dyDescent="0.25">
      <c r="Z214" s="1"/>
    </row>
    <row r="215" spans="26:26" hidden="1" x14ac:dyDescent="0.25">
      <c r="Z215" s="1"/>
    </row>
    <row r="216" spans="26:26" hidden="1" x14ac:dyDescent="0.25">
      <c r="Z216" s="1"/>
    </row>
    <row r="217" spans="26:26" hidden="1" x14ac:dyDescent="0.25">
      <c r="Z217" s="1"/>
    </row>
    <row r="218" spans="26:26" hidden="1" x14ac:dyDescent="0.25">
      <c r="Z218" s="1"/>
    </row>
    <row r="219" spans="26:26" hidden="1" x14ac:dyDescent="0.25">
      <c r="Z219" s="1"/>
    </row>
    <row r="220" spans="26:26" hidden="1" x14ac:dyDescent="0.25">
      <c r="Z220" s="1"/>
    </row>
    <row r="221" spans="26:26" hidden="1" x14ac:dyDescent="0.25">
      <c r="Z221" s="1"/>
    </row>
    <row r="222" spans="26:26" hidden="1" x14ac:dyDescent="0.25">
      <c r="Z222" s="1"/>
    </row>
    <row r="223" spans="26:26" hidden="1" x14ac:dyDescent="0.25">
      <c r="Z223" s="1"/>
    </row>
    <row r="224" spans="26:26" hidden="1" x14ac:dyDescent="0.25">
      <c r="Z224" s="1"/>
    </row>
    <row r="225" spans="26:26" hidden="1" x14ac:dyDescent="0.25">
      <c r="Z225" s="1"/>
    </row>
    <row r="226" spans="26:26" hidden="1" x14ac:dyDescent="0.25">
      <c r="Z226" s="1"/>
    </row>
    <row r="227" spans="26:26" hidden="1" x14ac:dyDescent="0.25">
      <c r="Z227" s="1"/>
    </row>
    <row r="228" spans="26:26" hidden="1" x14ac:dyDescent="0.25">
      <c r="Z228" s="1"/>
    </row>
    <row r="229" spans="26:26" hidden="1" x14ac:dyDescent="0.25">
      <c r="Z229" s="1"/>
    </row>
    <row r="230" spans="26:26" hidden="1" x14ac:dyDescent="0.25">
      <c r="Z230" s="1"/>
    </row>
    <row r="231" spans="26:26" hidden="1" x14ac:dyDescent="0.25">
      <c r="Z231" s="1"/>
    </row>
    <row r="232" spans="26:26" hidden="1" x14ac:dyDescent="0.25">
      <c r="Z232" s="1"/>
    </row>
    <row r="233" spans="26:26" hidden="1" x14ac:dyDescent="0.25">
      <c r="Z233" s="1"/>
    </row>
    <row r="234" spans="26:26" hidden="1" x14ac:dyDescent="0.25">
      <c r="Z234" s="1"/>
    </row>
    <row r="235" spans="26:26" hidden="1" x14ac:dyDescent="0.25">
      <c r="Z235" s="1"/>
    </row>
    <row r="236" spans="26:26" hidden="1" x14ac:dyDescent="0.25">
      <c r="Z236" s="1"/>
    </row>
    <row r="237" spans="26:26" hidden="1" x14ac:dyDescent="0.25">
      <c r="Z237" s="1"/>
    </row>
    <row r="238" spans="26:26" hidden="1" x14ac:dyDescent="0.25">
      <c r="Z238" s="1"/>
    </row>
    <row r="239" spans="26:26" hidden="1" x14ac:dyDescent="0.25">
      <c r="Z239" s="1"/>
    </row>
    <row r="240" spans="26:26" hidden="1" x14ac:dyDescent="0.25">
      <c r="Z240" s="1"/>
    </row>
    <row r="241" spans="26:26" hidden="1" x14ac:dyDescent="0.25">
      <c r="Z241" s="1"/>
    </row>
    <row r="242" spans="26:26" hidden="1" x14ac:dyDescent="0.25">
      <c r="Z242" s="1"/>
    </row>
    <row r="243" spans="26:26" hidden="1" x14ac:dyDescent="0.25">
      <c r="Z243" s="1"/>
    </row>
    <row r="244" spans="26:26" hidden="1" x14ac:dyDescent="0.25">
      <c r="Z244" s="1"/>
    </row>
    <row r="245" spans="26:26" hidden="1" x14ac:dyDescent="0.25">
      <c r="Z245" s="1"/>
    </row>
    <row r="246" spans="26:26" hidden="1" x14ac:dyDescent="0.25">
      <c r="Z246" s="1"/>
    </row>
    <row r="247" spans="26:26" hidden="1" x14ac:dyDescent="0.25">
      <c r="Z247" s="1"/>
    </row>
    <row r="248" spans="26:26" hidden="1" x14ac:dyDescent="0.25">
      <c r="Z248" s="1"/>
    </row>
    <row r="249" spans="26:26" hidden="1" x14ac:dyDescent="0.25">
      <c r="Z249" s="1"/>
    </row>
    <row r="250" spans="26:26" hidden="1" x14ac:dyDescent="0.25">
      <c r="Z250" s="1"/>
    </row>
    <row r="251" spans="26:26" hidden="1" x14ac:dyDescent="0.25">
      <c r="Z251" s="1"/>
    </row>
    <row r="252" spans="26:26" hidden="1" x14ac:dyDescent="0.25">
      <c r="Z252" s="1"/>
    </row>
    <row r="253" spans="26:26" hidden="1" x14ac:dyDescent="0.25">
      <c r="Z253" s="1"/>
    </row>
    <row r="254" spans="26:26" hidden="1" x14ac:dyDescent="0.25">
      <c r="Z254" s="1"/>
    </row>
    <row r="255" spans="26:26" hidden="1" x14ac:dyDescent="0.25">
      <c r="Z255" s="1"/>
    </row>
    <row r="256" spans="26:26" hidden="1" x14ac:dyDescent="0.25">
      <c r="Z256" s="1"/>
    </row>
    <row r="257" spans="1:27" hidden="1" x14ac:dyDescent="0.25">
      <c r="Z257" s="1"/>
    </row>
    <row r="258" spans="1:27" hidden="1" x14ac:dyDescent="0.25">
      <c r="Z258" s="1"/>
    </row>
    <row r="259" spans="1:27" hidden="1" x14ac:dyDescent="0.25">
      <c r="Z259" s="1"/>
    </row>
    <row r="260" spans="1:27" hidden="1" x14ac:dyDescent="0.25">
      <c r="Z260" s="1"/>
    </row>
    <row r="261" spans="1:27" hidden="1" x14ac:dyDescent="0.25">
      <c r="Z261" s="1"/>
    </row>
    <row r="262" spans="1:27" hidden="1" x14ac:dyDescent="0.25">
      <c r="Z262" s="1"/>
    </row>
    <row r="263" spans="1:27" hidden="1" x14ac:dyDescent="0.25">
      <c r="Z263" s="1"/>
    </row>
    <row r="264" spans="1:27" hidden="1" x14ac:dyDescent="0.25">
      <c r="Z264" s="1"/>
    </row>
    <row r="265" spans="1:27" hidden="1" x14ac:dyDescent="0.25">
      <c r="Z265" s="1"/>
    </row>
    <row r="266" spans="1:27" hidden="1" x14ac:dyDescent="0.25">
      <c r="Z266" s="1"/>
    </row>
    <row r="267" spans="1:27" hidden="1" x14ac:dyDescent="0.25">
      <c r="Z267" s="1"/>
    </row>
    <row r="268" spans="1:27" hidden="1" x14ac:dyDescent="0.25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99"/>
      <c r="AA268" s="67"/>
    </row>
  </sheetData>
  <sheetProtection sheet="1" objects="1" scenarios="1"/>
  <mergeCells count="19">
    <mergeCell ref="R2:Y3"/>
    <mergeCell ref="I3:Q3"/>
    <mergeCell ref="M7:X7"/>
    <mergeCell ref="M8:X8"/>
    <mergeCell ref="W9:X9"/>
    <mergeCell ref="B5:F6"/>
    <mergeCell ref="W10:X10"/>
    <mergeCell ref="O9:P9"/>
    <mergeCell ref="O10:P10"/>
    <mergeCell ref="M9:N9"/>
    <mergeCell ref="M10:N10"/>
    <mergeCell ref="S9:T9"/>
    <mergeCell ref="B12:D13"/>
    <mergeCell ref="X12:Z13"/>
    <mergeCell ref="S10:T10"/>
    <mergeCell ref="Q9:R9"/>
    <mergeCell ref="Q10:R10"/>
    <mergeCell ref="U9:V9"/>
    <mergeCell ref="U10:V10"/>
  </mergeCells>
  <conditionalFormatting sqref="M7:X7">
    <cfRule type="notContainsText" dxfId="1324" priority="23" operator="notContains" text="*">
      <formula>ISERROR(SEARCH("*",M7))</formula>
    </cfRule>
    <cfRule type="containsText" dxfId="1323" priority="24" operator="containsText" text="*">
      <formula>NOT(ISERROR(SEARCH("*",M7)))</formula>
    </cfRule>
  </conditionalFormatting>
  <conditionalFormatting sqref="M8:X8">
    <cfRule type="notContainsText" dxfId="1322" priority="20" operator="notContains" text="*">
      <formula>ISERROR(SEARCH("*",M8))</formula>
    </cfRule>
    <cfRule type="containsText" dxfId="1321" priority="21" operator="containsText" text="*">
      <formula>NOT(ISERROR(SEARCH("*",M8)))</formula>
    </cfRule>
  </conditionalFormatting>
  <conditionalFormatting sqref="O9 W9">
    <cfRule type="notContainsText" dxfId="1320" priority="17" operator="notContains" text="*">
      <formula>ISERROR(SEARCH("*",O9))</formula>
    </cfRule>
  </conditionalFormatting>
  <conditionalFormatting sqref="O9 W9">
    <cfRule type="containsText" dxfId="1319" priority="18" operator="containsText" text="*">
      <formula>NOT(ISERROR(SEARCH("*",O9)))</formula>
    </cfRule>
  </conditionalFormatting>
  <conditionalFormatting sqref="O10 W10">
    <cfRule type="notContainsText" dxfId="1318" priority="14" operator="notContains" text="*">
      <formula>ISERROR(SEARCH("*",O10))</formula>
    </cfRule>
  </conditionalFormatting>
  <conditionalFormatting sqref="O10 W10">
    <cfRule type="containsText" dxfId="1317" priority="15" operator="containsText" text="*">
      <formula>NOT(ISERROR(SEARCH("*",O10)))</formula>
    </cfRule>
  </conditionalFormatting>
  <conditionalFormatting sqref="S9">
    <cfRule type="notContainsText" dxfId="1316" priority="5" operator="notContains" text="*">
      <formula>ISERROR(SEARCH("*",S9))</formula>
    </cfRule>
  </conditionalFormatting>
  <conditionalFormatting sqref="S9">
    <cfRule type="containsText" dxfId="1315" priority="6" operator="containsText" text="*">
      <formula>NOT(ISERROR(SEARCH("*",S9)))</formula>
    </cfRule>
  </conditionalFormatting>
  <conditionalFormatting sqref="S10">
    <cfRule type="notContainsText" dxfId="1314" priority="2" operator="notContains" text="*">
      <formula>ISERROR(SEARCH("*",S10))</formula>
    </cfRule>
  </conditionalFormatting>
  <conditionalFormatting sqref="S10">
    <cfRule type="containsText" dxfId="1313" priority="3" operator="containsText" text="*">
      <formula>NOT(ISERROR(SEARCH("*",S10)))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A280"/>
  <sheetViews>
    <sheetView zoomScale="80" zoomScaleNormal="80" workbookViewId="0">
      <selection activeCell="B20" sqref="B20:D21"/>
    </sheetView>
  </sheetViews>
  <sheetFormatPr defaultColWidth="0" defaultRowHeight="15" zeroHeight="1" x14ac:dyDescent="0.25"/>
  <cols>
    <col min="1" max="22" width="10" style="5" customWidth="1"/>
    <col min="23" max="24" width="9.140625" style="5" customWidth="1"/>
    <col min="25" max="25" width="6.42578125" style="5" customWidth="1"/>
    <col min="26" max="26" width="11.140625" style="126" customWidth="1"/>
    <col min="27" max="27" width="9.140625" style="5" customWidth="1"/>
    <col min="28" max="16384" width="9.140625" style="5" hidden="1"/>
  </cols>
  <sheetData>
    <row r="1" spans="1:27" s="1" customForma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8"/>
      <c r="AA1" s="64"/>
    </row>
    <row r="2" spans="1:27" ht="1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9"/>
      <c r="P2" s="57"/>
      <c r="Q2" s="57"/>
      <c r="R2" s="220" t="s">
        <v>276</v>
      </c>
      <c r="S2" s="220"/>
      <c r="T2" s="220"/>
      <c r="U2" s="220"/>
      <c r="V2" s="220"/>
      <c r="W2" s="220"/>
      <c r="X2" s="220"/>
      <c r="Y2" s="220"/>
      <c r="Z2" s="58"/>
      <c r="AA2" s="64"/>
    </row>
    <row r="3" spans="1:27" ht="40.5" customHeight="1" x14ac:dyDescent="0.25">
      <c r="A3" s="57"/>
      <c r="B3" s="57"/>
      <c r="C3" s="57"/>
      <c r="D3" s="57"/>
      <c r="E3" s="57"/>
      <c r="F3" s="57"/>
      <c r="G3" s="57"/>
      <c r="H3" s="57"/>
      <c r="I3" s="221" t="s">
        <v>508</v>
      </c>
      <c r="J3" s="222"/>
      <c r="K3" s="222"/>
      <c r="L3" s="222"/>
      <c r="M3" s="222"/>
      <c r="N3" s="222"/>
      <c r="O3" s="222"/>
      <c r="P3" s="222"/>
      <c r="Q3" s="223"/>
      <c r="R3" s="220"/>
      <c r="S3" s="220"/>
      <c r="T3" s="220"/>
      <c r="U3" s="220"/>
      <c r="V3" s="220"/>
      <c r="W3" s="220"/>
      <c r="X3" s="220"/>
      <c r="Y3" s="220"/>
      <c r="Z3" s="58"/>
      <c r="AA3" s="64"/>
    </row>
    <row r="4" spans="1:27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8"/>
      <c r="AA4" s="64"/>
    </row>
    <row r="5" spans="1:27" ht="16.5" customHeight="1" x14ac:dyDescent="0.25">
      <c r="A5" s="60"/>
      <c r="B5" s="224" t="s">
        <v>272</v>
      </c>
      <c r="C5" s="225"/>
      <c r="D5" s="225"/>
      <c r="E5" s="225"/>
      <c r="F5" s="225"/>
      <c r="G5" s="61"/>
      <c r="H5" s="61"/>
      <c r="I5" s="61"/>
      <c r="J5" s="62"/>
      <c r="K5" s="63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5"/>
      <c r="AA5" s="64"/>
    </row>
    <row r="6" spans="1:27" ht="18.75" customHeight="1" x14ac:dyDescent="0.25">
      <c r="A6" s="66"/>
      <c r="B6" s="225"/>
      <c r="C6" s="225"/>
      <c r="D6" s="225"/>
      <c r="E6" s="225"/>
      <c r="F6" s="225"/>
      <c r="G6" s="61"/>
      <c r="H6" s="61"/>
      <c r="I6" s="61"/>
      <c r="J6" s="62"/>
      <c r="K6" s="63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5"/>
      <c r="AA6" s="64"/>
    </row>
    <row r="7" spans="1:27" ht="26.25" customHeight="1" x14ac:dyDescent="0.3">
      <c r="A7" s="116"/>
      <c r="B7" s="117" t="s">
        <v>399</v>
      </c>
      <c r="C7" s="118"/>
      <c r="D7" s="118"/>
      <c r="E7" s="118"/>
      <c r="F7" s="118"/>
      <c r="G7" s="118"/>
      <c r="H7" s="118"/>
      <c r="I7" s="81"/>
      <c r="J7" s="81"/>
      <c r="K7" s="81"/>
      <c r="L7" s="73"/>
      <c r="M7" s="495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7"/>
      <c r="Y7" s="75" t="s">
        <v>636</v>
      </c>
      <c r="Z7" s="76" t="s">
        <v>634</v>
      </c>
      <c r="AA7" s="64"/>
    </row>
    <row r="8" spans="1:27" ht="26.25" customHeight="1" x14ac:dyDescent="0.3">
      <c r="A8" s="127"/>
      <c r="B8" s="128" t="s">
        <v>19</v>
      </c>
      <c r="C8" s="128"/>
      <c r="D8" s="128"/>
      <c r="E8" s="128"/>
      <c r="F8" s="128"/>
      <c r="G8" s="128"/>
      <c r="H8" s="128"/>
      <c r="I8" s="81"/>
      <c r="J8" s="81"/>
      <c r="K8" s="81"/>
      <c r="L8" s="73"/>
      <c r="M8" s="495"/>
      <c r="N8" s="496"/>
      <c r="O8" s="496"/>
      <c r="P8" s="496"/>
      <c r="Q8" s="496"/>
      <c r="R8" s="496"/>
      <c r="S8" s="496"/>
      <c r="T8" s="496"/>
      <c r="U8" s="496"/>
      <c r="V8" s="496"/>
      <c r="W8" s="496"/>
      <c r="X8" s="497"/>
      <c r="Y8" s="75" t="s">
        <v>636</v>
      </c>
      <c r="Z8" s="76" t="s">
        <v>634</v>
      </c>
      <c r="AA8" s="64"/>
    </row>
    <row r="9" spans="1:27" ht="26.25" customHeight="1" x14ac:dyDescent="0.3">
      <c r="A9" s="127"/>
      <c r="B9" s="128" t="s">
        <v>24</v>
      </c>
      <c r="C9" s="128"/>
      <c r="D9" s="128"/>
      <c r="E9" s="128"/>
      <c r="F9" s="128"/>
      <c r="G9" s="128"/>
      <c r="H9" s="128"/>
      <c r="I9" s="81"/>
      <c r="J9" s="81"/>
      <c r="K9" s="81"/>
      <c r="L9" s="73"/>
      <c r="M9" s="527"/>
      <c r="N9" s="496"/>
      <c r="O9" s="496"/>
      <c r="P9" s="496"/>
      <c r="Q9" s="496"/>
      <c r="R9" s="496"/>
      <c r="S9" s="496"/>
      <c r="T9" s="496"/>
      <c r="U9" s="496"/>
      <c r="V9" s="496"/>
      <c r="W9" s="496"/>
      <c r="X9" s="497"/>
      <c r="Y9" s="64"/>
      <c r="Z9" s="65"/>
      <c r="AA9" s="64"/>
    </row>
    <row r="10" spans="1:27" ht="26.25" customHeight="1" x14ac:dyDescent="0.3">
      <c r="A10" s="127"/>
      <c r="B10" s="128" t="s">
        <v>27</v>
      </c>
      <c r="C10" s="128"/>
      <c r="D10" s="128"/>
      <c r="E10" s="128"/>
      <c r="F10" s="128"/>
      <c r="G10" s="128"/>
      <c r="H10" s="128"/>
      <c r="I10" s="81"/>
      <c r="J10" s="81"/>
      <c r="K10" s="81"/>
      <c r="L10" s="73"/>
      <c r="M10" s="495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7"/>
      <c r="Y10" s="75" t="s">
        <v>636</v>
      </c>
      <c r="Z10" s="76" t="s">
        <v>634</v>
      </c>
      <c r="AA10" s="64"/>
    </row>
    <row r="11" spans="1:27" ht="26.25" customHeight="1" x14ac:dyDescent="0.3">
      <c r="A11" s="127"/>
      <c r="B11" s="128" t="s">
        <v>20</v>
      </c>
      <c r="C11" s="128"/>
      <c r="D11" s="128"/>
      <c r="E11" s="128"/>
      <c r="F11" s="128"/>
      <c r="G11" s="128"/>
      <c r="H11" s="128"/>
      <c r="I11" s="81"/>
      <c r="J11" s="81"/>
      <c r="K11" s="81"/>
      <c r="L11" s="73"/>
      <c r="M11" s="495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7"/>
      <c r="Y11" s="75" t="s">
        <v>636</v>
      </c>
      <c r="Z11" s="76" t="s">
        <v>634</v>
      </c>
      <c r="AA11" s="64"/>
    </row>
    <row r="12" spans="1:27" ht="26.25" customHeight="1" x14ac:dyDescent="0.3">
      <c r="A12" s="127"/>
      <c r="B12" s="129" t="s">
        <v>635</v>
      </c>
      <c r="C12" s="128"/>
      <c r="D12" s="128"/>
      <c r="E12" s="128"/>
      <c r="F12" s="128"/>
      <c r="G12" s="128"/>
      <c r="H12" s="128"/>
      <c r="I12" s="81"/>
      <c r="J12" s="81"/>
      <c r="K12" s="81"/>
      <c r="L12" s="73"/>
      <c r="M12" s="476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8"/>
      <c r="Y12" s="64"/>
      <c r="Z12" s="65"/>
      <c r="AA12" s="64"/>
    </row>
    <row r="13" spans="1:27" ht="26.25" customHeight="1" x14ac:dyDescent="0.3">
      <c r="A13" s="127"/>
      <c r="B13" s="129" t="s">
        <v>703</v>
      </c>
      <c r="C13" s="128"/>
      <c r="D13" s="128"/>
      <c r="E13" s="128"/>
      <c r="F13" s="128"/>
      <c r="G13" s="128"/>
      <c r="H13" s="128"/>
      <c r="I13" s="81"/>
      <c r="J13" s="81"/>
      <c r="K13" s="81"/>
      <c r="L13" s="73"/>
      <c r="M13" s="495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7"/>
      <c r="Y13" s="75" t="s">
        <v>636</v>
      </c>
      <c r="Z13" s="76" t="s">
        <v>634</v>
      </c>
      <c r="AA13" s="64"/>
    </row>
    <row r="14" spans="1:27" ht="26.25" customHeight="1" x14ac:dyDescent="0.3">
      <c r="A14" s="127"/>
      <c r="B14" s="128" t="s">
        <v>704</v>
      </c>
      <c r="C14" s="128"/>
      <c r="D14" s="128"/>
      <c r="E14" s="128"/>
      <c r="F14" s="128"/>
      <c r="G14" s="128"/>
      <c r="H14" s="128"/>
      <c r="I14" s="81"/>
      <c r="J14" s="81"/>
      <c r="K14" s="81"/>
      <c r="L14" s="73"/>
      <c r="M14" s="495"/>
      <c r="N14" s="496"/>
      <c r="O14" s="496"/>
      <c r="P14" s="496"/>
      <c r="Q14" s="496"/>
      <c r="R14" s="496"/>
      <c r="S14" s="496"/>
      <c r="T14" s="496"/>
      <c r="U14" s="496"/>
      <c r="V14" s="496"/>
      <c r="W14" s="496"/>
      <c r="X14" s="497"/>
      <c r="Y14" s="75" t="s">
        <v>636</v>
      </c>
      <c r="Z14" s="76" t="s">
        <v>634</v>
      </c>
      <c r="AA14" s="64"/>
    </row>
    <row r="15" spans="1:27" ht="26.25" customHeight="1" x14ac:dyDescent="0.3">
      <c r="A15" s="127"/>
      <c r="B15" s="128" t="s">
        <v>705</v>
      </c>
      <c r="C15" s="128"/>
      <c r="D15" s="128"/>
      <c r="E15" s="128"/>
      <c r="F15" s="128"/>
      <c r="G15" s="128"/>
      <c r="H15" s="128"/>
      <c r="I15" s="81"/>
      <c r="J15" s="81"/>
      <c r="K15" s="81"/>
      <c r="L15" s="73"/>
      <c r="M15" s="495"/>
      <c r="N15" s="496"/>
      <c r="O15" s="496"/>
      <c r="P15" s="496"/>
      <c r="Q15" s="496"/>
      <c r="R15" s="496"/>
      <c r="S15" s="496"/>
      <c r="T15" s="496"/>
      <c r="U15" s="496"/>
      <c r="V15" s="496"/>
      <c r="W15" s="496"/>
      <c r="X15" s="497"/>
      <c r="Y15" s="64"/>
      <c r="Z15" s="65"/>
      <c r="AA15" s="64"/>
    </row>
    <row r="16" spans="1:27" ht="26.25" customHeight="1" x14ac:dyDescent="0.3">
      <c r="A16" s="127"/>
      <c r="B16" s="128" t="s">
        <v>706</v>
      </c>
      <c r="C16" s="128"/>
      <c r="D16" s="128"/>
      <c r="E16" s="128"/>
      <c r="F16" s="128"/>
      <c r="G16" s="128"/>
      <c r="H16" s="128"/>
      <c r="I16" s="81"/>
      <c r="J16" s="81"/>
      <c r="K16" s="81"/>
      <c r="L16" s="73"/>
      <c r="M16" s="495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7"/>
      <c r="Y16" s="75" t="s">
        <v>636</v>
      </c>
      <c r="Z16" s="76" t="s">
        <v>634</v>
      </c>
      <c r="AA16" s="64"/>
    </row>
    <row r="17" spans="1:27" ht="26.25" customHeight="1" x14ac:dyDescent="0.3">
      <c r="A17" s="127"/>
      <c r="B17" s="129" t="s">
        <v>365</v>
      </c>
      <c r="C17" s="128"/>
      <c r="D17" s="128"/>
      <c r="E17" s="128"/>
      <c r="F17" s="128"/>
      <c r="G17" s="128"/>
      <c r="H17" s="128"/>
      <c r="I17" s="81"/>
      <c r="J17" s="81"/>
      <c r="K17" s="81"/>
      <c r="L17" s="73"/>
      <c r="M17" s="528" t="s">
        <v>377</v>
      </c>
      <c r="N17" s="529"/>
      <c r="O17" s="529"/>
      <c r="P17" s="530"/>
      <c r="Q17" s="531"/>
      <c r="R17" s="532"/>
      <c r="S17" s="533" t="s">
        <v>378</v>
      </c>
      <c r="T17" s="529"/>
      <c r="U17" s="529"/>
      <c r="V17" s="530"/>
      <c r="W17" s="531"/>
      <c r="X17" s="532"/>
      <c r="Y17" s="75" t="s">
        <v>636</v>
      </c>
      <c r="Z17" s="76" t="s">
        <v>634</v>
      </c>
      <c r="AA17" s="64"/>
    </row>
    <row r="18" spans="1:27" ht="26.25" customHeight="1" x14ac:dyDescent="0.3">
      <c r="A18" s="127"/>
      <c r="B18" s="129" t="s">
        <v>496</v>
      </c>
      <c r="C18" s="128"/>
      <c r="D18" s="128"/>
      <c r="E18" s="128"/>
      <c r="F18" s="128"/>
      <c r="G18" s="128"/>
      <c r="H18" s="128"/>
      <c r="I18" s="81"/>
      <c r="J18" s="81"/>
      <c r="K18" s="81"/>
      <c r="L18" s="73"/>
      <c r="M18" s="492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4"/>
      <c r="Y18" s="64"/>
      <c r="Z18" s="65"/>
      <c r="AA18" s="64"/>
    </row>
    <row r="19" spans="1:27" x14ac:dyDescent="0.25">
      <c r="A19" s="64"/>
      <c r="B19" s="64"/>
      <c r="C19" s="64"/>
      <c r="D19" s="64"/>
      <c r="E19" s="64"/>
      <c r="F19" s="64"/>
      <c r="G19" s="64"/>
      <c r="H19" s="64"/>
      <c r="I19" s="64"/>
      <c r="J19" s="81"/>
      <c r="K19" s="81"/>
      <c r="L19" s="64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64"/>
      <c r="Z19" s="65"/>
      <c r="AA19" s="64"/>
    </row>
    <row r="20" spans="1:27" ht="15" customHeight="1" x14ac:dyDescent="0.25">
      <c r="A20" s="63"/>
      <c r="B20" s="483" t="str">
        <f ca="1">HYPERLINK(SUBSTITUTE(CELL("адрес",IF(Анкета2!M7="ИП",From32To4,From31To4)),"'",""),"Назад")</f>
        <v>Назад</v>
      </c>
      <c r="C20" s="484"/>
      <c r="D20" s="48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483" t="str">
        <f ca="1">HYPERLINK(SUBSTITUTE(CELL("адрес",Ank5Top),"'",""),"Далее")</f>
        <v>Далее</v>
      </c>
      <c r="Y20" s="484"/>
      <c r="Z20" s="485"/>
      <c r="AA20" s="64"/>
    </row>
    <row r="21" spans="1:27" ht="15" customHeight="1" x14ac:dyDescent="0.25">
      <c r="A21" s="63"/>
      <c r="B21" s="486"/>
      <c r="C21" s="487"/>
      <c r="D21" s="488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486"/>
      <c r="Y21" s="487"/>
      <c r="Z21" s="488"/>
      <c r="AA21" s="64"/>
    </row>
    <row r="22" spans="1:27" x14ac:dyDescent="0.2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</row>
    <row r="23" spans="1:27" hidden="1" x14ac:dyDescent="0.25">
      <c r="Z23" s="5"/>
    </row>
    <row r="24" spans="1:27" hidden="1" x14ac:dyDescent="0.25">
      <c r="Z24" s="5"/>
    </row>
    <row r="25" spans="1:27" hidden="1" x14ac:dyDescent="0.25">
      <c r="Z25" s="5"/>
    </row>
    <row r="26" spans="1:27" hidden="1" x14ac:dyDescent="0.25">
      <c r="Z26" s="5"/>
    </row>
    <row r="27" spans="1:27" hidden="1" x14ac:dyDescent="0.25">
      <c r="Z27" s="5"/>
    </row>
    <row r="28" spans="1:27" hidden="1" x14ac:dyDescent="0.25">
      <c r="Z28" s="5"/>
    </row>
    <row r="29" spans="1:27" hidden="1" x14ac:dyDescent="0.25">
      <c r="Z29" s="5"/>
    </row>
    <row r="30" spans="1:27" hidden="1" x14ac:dyDescent="0.25">
      <c r="Z30" s="5"/>
    </row>
    <row r="31" spans="1:27" hidden="1" x14ac:dyDescent="0.25">
      <c r="Z31" s="5"/>
    </row>
    <row r="32" spans="1:27" hidden="1" x14ac:dyDescent="0.25">
      <c r="Z32" s="5"/>
    </row>
    <row r="33" spans="26:26" hidden="1" x14ac:dyDescent="0.25">
      <c r="Z33" s="5"/>
    </row>
    <row r="34" spans="26:26" hidden="1" x14ac:dyDescent="0.25">
      <c r="Z34" s="5"/>
    </row>
    <row r="35" spans="26:26" hidden="1" x14ac:dyDescent="0.25">
      <c r="Z35" s="5"/>
    </row>
    <row r="36" spans="26:26" hidden="1" x14ac:dyDescent="0.25">
      <c r="Z36" s="5"/>
    </row>
    <row r="37" spans="26:26" hidden="1" x14ac:dyDescent="0.25">
      <c r="Z37" s="5"/>
    </row>
    <row r="38" spans="26:26" hidden="1" x14ac:dyDescent="0.25">
      <c r="Z38" s="5"/>
    </row>
    <row r="39" spans="26:26" hidden="1" x14ac:dyDescent="0.25">
      <c r="Z39" s="5"/>
    </row>
    <row r="40" spans="26:26" hidden="1" x14ac:dyDescent="0.25">
      <c r="Z40" s="5"/>
    </row>
    <row r="41" spans="26:26" hidden="1" x14ac:dyDescent="0.25">
      <c r="Z41" s="5"/>
    </row>
    <row r="42" spans="26:26" hidden="1" x14ac:dyDescent="0.25">
      <c r="Z42" s="5"/>
    </row>
    <row r="43" spans="26:26" hidden="1" x14ac:dyDescent="0.25">
      <c r="Z43" s="5"/>
    </row>
    <row r="44" spans="26:26" hidden="1" x14ac:dyDescent="0.25">
      <c r="Z44" s="5"/>
    </row>
    <row r="45" spans="26:26" hidden="1" x14ac:dyDescent="0.25">
      <c r="Z45" s="5"/>
    </row>
    <row r="46" spans="26:26" hidden="1" x14ac:dyDescent="0.25">
      <c r="Z46" s="5"/>
    </row>
    <row r="47" spans="26:26" hidden="1" x14ac:dyDescent="0.25">
      <c r="Z47" s="5"/>
    </row>
    <row r="48" spans="26:26" hidden="1" x14ac:dyDescent="0.25">
      <c r="Z48" s="5"/>
    </row>
    <row r="49" spans="26:26" hidden="1" x14ac:dyDescent="0.25">
      <c r="Z49" s="5"/>
    </row>
    <row r="50" spans="26:26" hidden="1" x14ac:dyDescent="0.25">
      <c r="Z50" s="5"/>
    </row>
    <row r="51" spans="26:26" hidden="1" x14ac:dyDescent="0.25">
      <c r="Z51" s="5"/>
    </row>
    <row r="52" spans="26:26" hidden="1" x14ac:dyDescent="0.25">
      <c r="Z52" s="5"/>
    </row>
    <row r="53" spans="26:26" hidden="1" x14ac:dyDescent="0.25">
      <c r="Z53" s="5"/>
    </row>
    <row r="54" spans="26:26" hidden="1" x14ac:dyDescent="0.25">
      <c r="Z54" s="5"/>
    </row>
    <row r="55" spans="26:26" hidden="1" x14ac:dyDescent="0.25">
      <c r="Z55" s="5"/>
    </row>
    <row r="56" spans="26:26" hidden="1" x14ac:dyDescent="0.25">
      <c r="Z56" s="5"/>
    </row>
    <row r="57" spans="26:26" hidden="1" x14ac:dyDescent="0.25">
      <c r="Z57" s="5"/>
    </row>
    <row r="58" spans="26:26" hidden="1" x14ac:dyDescent="0.25">
      <c r="Z58" s="5"/>
    </row>
    <row r="59" spans="26:26" hidden="1" x14ac:dyDescent="0.25">
      <c r="Z59" s="5"/>
    </row>
    <row r="60" spans="26:26" hidden="1" x14ac:dyDescent="0.25">
      <c r="Z60" s="5"/>
    </row>
    <row r="61" spans="26:26" hidden="1" x14ac:dyDescent="0.25">
      <c r="Z61" s="5"/>
    </row>
    <row r="62" spans="26:26" hidden="1" x14ac:dyDescent="0.25">
      <c r="Z62" s="5"/>
    </row>
    <row r="63" spans="26:26" hidden="1" x14ac:dyDescent="0.25">
      <c r="Z63" s="5"/>
    </row>
    <row r="64" spans="26:26" hidden="1" x14ac:dyDescent="0.25">
      <c r="Z64" s="5"/>
    </row>
    <row r="65" spans="26:26" hidden="1" x14ac:dyDescent="0.25">
      <c r="Z65" s="5"/>
    </row>
    <row r="66" spans="26:26" hidden="1" x14ac:dyDescent="0.25">
      <c r="Z66" s="5"/>
    </row>
    <row r="67" spans="26:26" hidden="1" x14ac:dyDescent="0.25">
      <c r="Z67" s="5"/>
    </row>
    <row r="68" spans="26:26" hidden="1" x14ac:dyDescent="0.25">
      <c r="Z68" s="5"/>
    </row>
    <row r="69" spans="26:26" hidden="1" x14ac:dyDescent="0.25">
      <c r="Z69" s="5"/>
    </row>
    <row r="70" spans="26:26" hidden="1" x14ac:dyDescent="0.25">
      <c r="Z70" s="5"/>
    </row>
    <row r="71" spans="26:26" hidden="1" x14ac:dyDescent="0.25">
      <c r="Z71" s="5"/>
    </row>
    <row r="72" spans="26:26" hidden="1" x14ac:dyDescent="0.25">
      <c r="Z72" s="5"/>
    </row>
    <row r="73" spans="26:26" hidden="1" x14ac:dyDescent="0.25">
      <c r="Z73" s="5"/>
    </row>
    <row r="74" spans="26:26" hidden="1" x14ac:dyDescent="0.25">
      <c r="Z74" s="5"/>
    </row>
    <row r="75" spans="26:26" hidden="1" x14ac:dyDescent="0.25">
      <c r="Z75" s="5"/>
    </row>
    <row r="76" spans="26:26" hidden="1" x14ac:dyDescent="0.25">
      <c r="Z76" s="5"/>
    </row>
    <row r="77" spans="26:26" hidden="1" x14ac:dyDescent="0.25">
      <c r="Z77" s="5"/>
    </row>
    <row r="78" spans="26:26" hidden="1" x14ac:dyDescent="0.25">
      <c r="Z78" s="5"/>
    </row>
    <row r="79" spans="26:26" hidden="1" x14ac:dyDescent="0.25">
      <c r="Z79" s="5"/>
    </row>
    <row r="80" spans="26:26" hidden="1" x14ac:dyDescent="0.25">
      <c r="Z80" s="5"/>
    </row>
    <row r="81" spans="26:26" hidden="1" x14ac:dyDescent="0.25">
      <c r="Z81" s="5"/>
    </row>
    <row r="82" spans="26:26" hidden="1" x14ac:dyDescent="0.25">
      <c r="Z82" s="5"/>
    </row>
    <row r="83" spans="26:26" hidden="1" x14ac:dyDescent="0.25">
      <c r="Z83" s="5"/>
    </row>
    <row r="84" spans="26:26" hidden="1" x14ac:dyDescent="0.25">
      <c r="Z84" s="5"/>
    </row>
    <row r="85" spans="26:26" hidden="1" x14ac:dyDescent="0.25">
      <c r="Z85" s="5"/>
    </row>
    <row r="86" spans="26:26" hidden="1" x14ac:dyDescent="0.25">
      <c r="Z86" s="5"/>
    </row>
    <row r="87" spans="26:26" hidden="1" x14ac:dyDescent="0.25">
      <c r="Z87" s="5"/>
    </row>
    <row r="88" spans="26:26" hidden="1" x14ac:dyDescent="0.25">
      <c r="Z88" s="5"/>
    </row>
    <row r="89" spans="26:26" hidden="1" x14ac:dyDescent="0.25">
      <c r="Z89" s="5"/>
    </row>
    <row r="90" spans="26:26" hidden="1" x14ac:dyDescent="0.25">
      <c r="Z90" s="5"/>
    </row>
    <row r="91" spans="26:26" hidden="1" x14ac:dyDescent="0.25">
      <c r="Z91" s="5"/>
    </row>
    <row r="92" spans="26:26" hidden="1" x14ac:dyDescent="0.25">
      <c r="Z92" s="5"/>
    </row>
    <row r="93" spans="26:26" hidden="1" x14ac:dyDescent="0.25">
      <c r="Z93" s="5"/>
    </row>
    <row r="94" spans="26:26" hidden="1" x14ac:dyDescent="0.25">
      <c r="Z94" s="5"/>
    </row>
    <row r="95" spans="26:26" hidden="1" x14ac:dyDescent="0.25">
      <c r="Z95" s="5"/>
    </row>
    <row r="96" spans="26:26" hidden="1" x14ac:dyDescent="0.25">
      <c r="Z96" s="5"/>
    </row>
    <row r="97" spans="26:26" hidden="1" x14ac:dyDescent="0.25">
      <c r="Z97" s="5"/>
    </row>
    <row r="98" spans="26:26" hidden="1" x14ac:dyDescent="0.25">
      <c r="Z98" s="5"/>
    </row>
    <row r="99" spans="26:26" hidden="1" x14ac:dyDescent="0.25">
      <c r="Z99" s="5"/>
    </row>
    <row r="100" spans="26:26" hidden="1" x14ac:dyDescent="0.25">
      <c r="Z100" s="5"/>
    </row>
    <row r="101" spans="26:26" hidden="1" x14ac:dyDescent="0.25">
      <c r="Z101" s="5"/>
    </row>
    <row r="102" spans="26:26" hidden="1" x14ac:dyDescent="0.25">
      <c r="Z102" s="5"/>
    </row>
    <row r="103" spans="26:26" hidden="1" x14ac:dyDescent="0.25">
      <c r="Z103" s="5"/>
    </row>
    <row r="104" spans="26:26" hidden="1" x14ac:dyDescent="0.25">
      <c r="Z104" s="5"/>
    </row>
    <row r="105" spans="26:26" hidden="1" x14ac:dyDescent="0.25">
      <c r="Z105" s="5"/>
    </row>
    <row r="106" spans="26:26" hidden="1" x14ac:dyDescent="0.25">
      <c r="Z106" s="5"/>
    </row>
    <row r="107" spans="26:26" hidden="1" x14ac:dyDescent="0.25">
      <c r="Z107" s="5"/>
    </row>
    <row r="108" spans="26:26" hidden="1" x14ac:dyDescent="0.25">
      <c r="Z108" s="5"/>
    </row>
    <row r="109" spans="26:26" hidden="1" x14ac:dyDescent="0.25">
      <c r="Z109" s="5"/>
    </row>
    <row r="110" spans="26:26" hidden="1" x14ac:dyDescent="0.25">
      <c r="Z110" s="5"/>
    </row>
    <row r="111" spans="26:26" hidden="1" x14ac:dyDescent="0.25">
      <c r="Z111" s="5"/>
    </row>
    <row r="112" spans="26:26" hidden="1" x14ac:dyDescent="0.25">
      <c r="Z112" s="5"/>
    </row>
    <row r="113" spans="26:26" hidden="1" x14ac:dyDescent="0.25">
      <c r="Z113" s="5"/>
    </row>
    <row r="114" spans="26:26" hidden="1" x14ac:dyDescent="0.25">
      <c r="Z114" s="5"/>
    </row>
    <row r="115" spans="26:26" hidden="1" x14ac:dyDescent="0.25">
      <c r="Z115" s="5"/>
    </row>
    <row r="116" spans="26:26" hidden="1" x14ac:dyDescent="0.25">
      <c r="Z116" s="5"/>
    </row>
    <row r="117" spans="26:26" hidden="1" x14ac:dyDescent="0.25">
      <c r="Z117" s="5"/>
    </row>
    <row r="118" spans="26:26" hidden="1" x14ac:dyDescent="0.25">
      <c r="Z118" s="5"/>
    </row>
    <row r="119" spans="26:26" hidden="1" x14ac:dyDescent="0.25">
      <c r="Z119" s="5"/>
    </row>
    <row r="120" spans="26:26" hidden="1" x14ac:dyDescent="0.25">
      <c r="Z120" s="5"/>
    </row>
    <row r="121" spans="26:26" hidden="1" x14ac:dyDescent="0.25">
      <c r="Z121" s="5"/>
    </row>
    <row r="122" spans="26:26" hidden="1" x14ac:dyDescent="0.25">
      <c r="Z122" s="5"/>
    </row>
    <row r="123" spans="26:26" hidden="1" x14ac:dyDescent="0.25">
      <c r="Z123" s="5"/>
    </row>
    <row r="124" spans="26:26" hidden="1" x14ac:dyDescent="0.25">
      <c r="Z124" s="5"/>
    </row>
    <row r="125" spans="26:26" hidden="1" x14ac:dyDescent="0.25">
      <c r="Z125" s="5"/>
    </row>
    <row r="126" spans="26:26" hidden="1" x14ac:dyDescent="0.25">
      <c r="Z126" s="5"/>
    </row>
    <row r="127" spans="26:26" hidden="1" x14ac:dyDescent="0.25">
      <c r="Z127" s="5"/>
    </row>
    <row r="128" spans="26:26" hidden="1" x14ac:dyDescent="0.25">
      <c r="Z128" s="5"/>
    </row>
    <row r="129" spans="26:26" hidden="1" x14ac:dyDescent="0.25">
      <c r="Z129" s="5"/>
    </row>
    <row r="130" spans="26:26" hidden="1" x14ac:dyDescent="0.25">
      <c r="Z130" s="5"/>
    </row>
    <row r="131" spans="26:26" hidden="1" x14ac:dyDescent="0.25">
      <c r="Z131" s="5"/>
    </row>
    <row r="132" spans="26:26" hidden="1" x14ac:dyDescent="0.25">
      <c r="Z132" s="5"/>
    </row>
    <row r="133" spans="26:26" hidden="1" x14ac:dyDescent="0.25">
      <c r="Z133" s="5"/>
    </row>
    <row r="134" spans="26:26" hidden="1" x14ac:dyDescent="0.25">
      <c r="Z134" s="5"/>
    </row>
    <row r="135" spans="26:26" hidden="1" x14ac:dyDescent="0.25">
      <c r="Z135" s="5"/>
    </row>
    <row r="136" spans="26:26" hidden="1" x14ac:dyDescent="0.25">
      <c r="Z136" s="5"/>
    </row>
    <row r="137" spans="26:26" hidden="1" x14ac:dyDescent="0.25">
      <c r="Z137" s="5"/>
    </row>
    <row r="138" spans="26:26" hidden="1" x14ac:dyDescent="0.25">
      <c r="Z138" s="5"/>
    </row>
    <row r="139" spans="26:26" hidden="1" x14ac:dyDescent="0.25">
      <c r="Z139" s="5"/>
    </row>
    <row r="140" spans="26:26" hidden="1" x14ac:dyDescent="0.25">
      <c r="Z140" s="5"/>
    </row>
    <row r="141" spans="26:26" hidden="1" x14ac:dyDescent="0.25">
      <c r="Z141" s="5"/>
    </row>
    <row r="142" spans="26:26" hidden="1" x14ac:dyDescent="0.25">
      <c r="Z142" s="5"/>
    </row>
    <row r="143" spans="26:26" hidden="1" x14ac:dyDescent="0.25">
      <c r="Z143" s="5"/>
    </row>
    <row r="144" spans="26:26" hidden="1" x14ac:dyDescent="0.25">
      <c r="Z144" s="5"/>
    </row>
    <row r="145" spans="26:26" hidden="1" x14ac:dyDescent="0.25">
      <c r="Z145" s="5"/>
    </row>
    <row r="146" spans="26:26" hidden="1" x14ac:dyDescent="0.25">
      <c r="Z146" s="5"/>
    </row>
    <row r="147" spans="26:26" hidden="1" x14ac:dyDescent="0.25">
      <c r="Z147" s="5"/>
    </row>
    <row r="148" spans="26:26" hidden="1" x14ac:dyDescent="0.25">
      <c r="Z148" s="5"/>
    </row>
    <row r="149" spans="26:26" hidden="1" x14ac:dyDescent="0.25">
      <c r="Z149" s="5"/>
    </row>
    <row r="150" spans="26:26" hidden="1" x14ac:dyDescent="0.25">
      <c r="Z150" s="5"/>
    </row>
    <row r="151" spans="26:26" hidden="1" x14ac:dyDescent="0.25">
      <c r="Z151" s="5"/>
    </row>
    <row r="152" spans="26:26" hidden="1" x14ac:dyDescent="0.25">
      <c r="Z152" s="5"/>
    </row>
    <row r="153" spans="26:26" hidden="1" x14ac:dyDescent="0.25">
      <c r="Z153" s="5"/>
    </row>
    <row r="154" spans="26:26" hidden="1" x14ac:dyDescent="0.25">
      <c r="Z154" s="5"/>
    </row>
    <row r="155" spans="26:26" hidden="1" x14ac:dyDescent="0.25">
      <c r="Z155" s="5"/>
    </row>
    <row r="156" spans="26:26" hidden="1" x14ac:dyDescent="0.25">
      <c r="Z156" s="5"/>
    </row>
    <row r="157" spans="26:26" hidden="1" x14ac:dyDescent="0.25">
      <c r="Z157" s="5"/>
    </row>
    <row r="158" spans="26:26" hidden="1" x14ac:dyDescent="0.25">
      <c r="Z158" s="5"/>
    </row>
    <row r="159" spans="26:26" hidden="1" x14ac:dyDescent="0.25">
      <c r="Z159" s="5"/>
    </row>
    <row r="160" spans="26:26" hidden="1" x14ac:dyDescent="0.25">
      <c r="Z160" s="5"/>
    </row>
    <row r="161" spans="26:26" hidden="1" x14ac:dyDescent="0.25">
      <c r="Z161" s="5"/>
    </row>
    <row r="162" spans="26:26" hidden="1" x14ac:dyDescent="0.25">
      <c r="Z162" s="5"/>
    </row>
    <row r="163" spans="26:26" hidden="1" x14ac:dyDescent="0.25">
      <c r="Z163" s="5"/>
    </row>
    <row r="164" spans="26:26" hidden="1" x14ac:dyDescent="0.25">
      <c r="Z164" s="5"/>
    </row>
    <row r="165" spans="26:26" hidden="1" x14ac:dyDescent="0.25">
      <c r="Z165" s="5"/>
    </row>
    <row r="166" spans="26:26" hidden="1" x14ac:dyDescent="0.25">
      <c r="Z166" s="5"/>
    </row>
    <row r="167" spans="26:26" hidden="1" x14ac:dyDescent="0.25">
      <c r="Z167" s="5"/>
    </row>
    <row r="168" spans="26:26" hidden="1" x14ac:dyDescent="0.25">
      <c r="Z168" s="5"/>
    </row>
    <row r="169" spans="26:26" hidden="1" x14ac:dyDescent="0.25">
      <c r="Z169" s="5"/>
    </row>
    <row r="170" spans="26:26" hidden="1" x14ac:dyDescent="0.25">
      <c r="Z170" s="5"/>
    </row>
    <row r="171" spans="26:26" hidden="1" x14ac:dyDescent="0.25">
      <c r="Z171" s="5"/>
    </row>
    <row r="172" spans="26:26" hidden="1" x14ac:dyDescent="0.25">
      <c r="Z172" s="5"/>
    </row>
    <row r="173" spans="26:26" hidden="1" x14ac:dyDescent="0.25">
      <c r="Z173" s="5"/>
    </row>
    <row r="174" spans="26:26" hidden="1" x14ac:dyDescent="0.25">
      <c r="Z174" s="5"/>
    </row>
    <row r="175" spans="26:26" hidden="1" x14ac:dyDescent="0.25">
      <c r="Z175" s="5"/>
    </row>
    <row r="176" spans="26:26" hidden="1" x14ac:dyDescent="0.25">
      <c r="Z176" s="5"/>
    </row>
    <row r="177" spans="26:26" hidden="1" x14ac:dyDescent="0.25">
      <c r="Z177" s="5"/>
    </row>
    <row r="178" spans="26:26" hidden="1" x14ac:dyDescent="0.25">
      <c r="Z178" s="5"/>
    </row>
    <row r="179" spans="26:26" hidden="1" x14ac:dyDescent="0.25">
      <c r="Z179" s="5"/>
    </row>
    <row r="180" spans="26:26" hidden="1" x14ac:dyDescent="0.25">
      <c r="Z180" s="5"/>
    </row>
    <row r="181" spans="26:26" hidden="1" x14ac:dyDescent="0.25">
      <c r="Z181" s="5"/>
    </row>
    <row r="182" spans="26:26" hidden="1" x14ac:dyDescent="0.25">
      <c r="Z182" s="5"/>
    </row>
    <row r="183" spans="26:26" hidden="1" x14ac:dyDescent="0.25">
      <c r="Z183" s="5"/>
    </row>
    <row r="184" spans="26:26" hidden="1" x14ac:dyDescent="0.25">
      <c r="Z184" s="5"/>
    </row>
    <row r="185" spans="26:26" hidden="1" x14ac:dyDescent="0.25">
      <c r="Z185" s="5"/>
    </row>
    <row r="186" spans="26:26" hidden="1" x14ac:dyDescent="0.25">
      <c r="Z186" s="5"/>
    </row>
    <row r="187" spans="26:26" hidden="1" x14ac:dyDescent="0.25">
      <c r="Z187" s="5"/>
    </row>
    <row r="188" spans="26:26" hidden="1" x14ac:dyDescent="0.25">
      <c r="Z188" s="5"/>
    </row>
    <row r="189" spans="26:26" hidden="1" x14ac:dyDescent="0.25">
      <c r="Z189" s="5"/>
    </row>
    <row r="190" spans="26:26" hidden="1" x14ac:dyDescent="0.25">
      <c r="Z190" s="5"/>
    </row>
    <row r="191" spans="26:26" hidden="1" x14ac:dyDescent="0.25">
      <c r="Z191" s="5"/>
    </row>
    <row r="192" spans="26:26" hidden="1" x14ac:dyDescent="0.25">
      <c r="Z192" s="5"/>
    </row>
    <row r="193" spans="26:26" hidden="1" x14ac:dyDescent="0.25">
      <c r="Z193" s="5"/>
    </row>
    <row r="194" spans="26:26" hidden="1" x14ac:dyDescent="0.25">
      <c r="Z194" s="5"/>
    </row>
    <row r="195" spans="26:26" hidden="1" x14ac:dyDescent="0.25">
      <c r="Z195" s="5"/>
    </row>
    <row r="196" spans="26:26" hidden="1" x14ac:dyDescent="0.25">
      <c r="Z196" s="5"/>
    </row>
    <row r="197" spans="26:26" hidden="1" x14ac:dyDescent="0.25">
      <c r="Z197" s="5"/>
    </row>
    <row r="198" spans="26:26" hidden="1" x14ac:dyDescent="0.25">
      <c r="Z198" s="5"/>
    </row>
    <row r="199" spans="26:26" hidden="1" x14ac:dyDescent="0.25">
      <c r="Z199" s="5"/>
    </row>
    <row r="200" spans="26:26" hidden="1" x14ac:dyDescent="0.25">
      <c r="Z200" s="5"/>
    </row>
    <row r="201" spans="26:26" hidden="1" x14ac:dyDescent="0.25">
      <c r="Z201" s="5"/>
    </row>
    <row r="202" spans="26:26" hidden="1" x14ac:dyDescent="0.25">
      <c r="Z202" s="5"/>
    </row>
    <row r="203" spans="26:26" hidden="1" x14ac:dyDescent="0.25">
      <c r="Z203" s="5"/>
    </row>
    <row r="204" spans="26:26" hidden="1" x14ac:dyDescent="0.25">
      <c r="Z204" s="5"/>
    </row>
    <row r="205" spans="26:26" hidden="1" x14ac:dyDescent="0.25">
      <c r="Z205" s="5"/>
    </row>
    <row r="206" spans="26:26" hidden="1" x14ac:dyDescent="0.25">
      <c r="Z206" s="5"/>
    </row>
    <row r="207" spans="26:26" hidden="1" x14ac:dyDescent="0.25">
      <c r="Z207" s="5"/>
    </row>
    <row r="208" spans="26:26" hidden="1" x14ac:dyDescent="0.25">
      <c r="Z208" s="5"/>
    </row>
    <row r="209" spans="26:26" hidden="1" x14ac:dyDescent="0.25">
      <c r="Z209" s="5"/>
    </row>
    <row r="210" spans="26:26" hidden="1" x14ac:dyDescent="0.25">
      <c r="Z210" s="5"/>
    </row>
    <row r="211" spans="26:26" hidden="1" x14ac:dyDescent="0.25">
      <c r="Z211" s="5"/>
    </row>
    <row r="212" spans="26:26" hidden="1" x14ac:dyDescent="0.25">
      <c r="Z212" s="5"/>
    </row>
    <row r="213" spans="26:26" hidden="1" x14ac:dyDescent="0.25">
      <c r="Z213" s="5"/>
    </row>
    <row r="214" spans="26:26" hidden="1" x14ac:dyDescent="0.25">
      <c r="Z214" s="5"/>
    </row>
    <row r="215" spans="26:26" hidden="1" x14ac:dyDescent="0.25">
      <c r="Z215" s="5"/>
    </row>
    <row r="216" spans="26:26" hidden="1" x14ac:dyDescent="0.25">
      <c r="Z216" s="5"/>
    </row>
    <row r="217" spans="26:26" hidden="1" x14ac:dyDescent="0.25">
      <c r="Z217" s="5"/>
    </row>
    <row r="218" spans="26:26" hidden="1" x14ac:dyDescent="0.25">
      <c r="Z218" s="5"/>
    </row>
    <row r="219" spans="26:26" hidden="1" x14ac:dyDescent="0.25">
      <c r="Z219" s="5"/>
    </row>
    <row r="220" spans="26:26" hidden="1" x14ac:dyDescent="0.25">
      <c r="Z220" s="5"/>
    </row>
    <row r="221" spans="26:26" hidden="1" x14ac:dyDescent="0.25">
      <c r="Z221" s="5"/>
    </row>
    <row r="222" spans="26:26" hidden="1" x14ac:dyDescent="0.25">
      <c r="Z222" s="5"/>
    </row>
    <row r="223" spans="26:26" hidden="1" x14ac:dyDescent="0.25">
      <c r="Z223" s="5"/>
    </row>
    <row r="224" spans="26:26" hidden="1" x14ac:dyDescent="0.25">
      <c r="Z224" s="5"/>
    </row>
    <row r="225" spans="26:26" hidden="1" x14ac:dyDescent="0.25">
      <c r="Z225" s="5"/>
    </row>
    <row r="226" spans="26:26" hidden="1" x14ac:dyDescent="0.25">
      <c r="Z226" s="5"/>
    </row>
    <row r="227" spans="26:26" hidden="1" x14ac:dyDescent="0.25">
      <c r="Z227" s="5"/>
    </row>
    <row r="228" spans="26:26" hidden="1" x14ac:dyDescent="0.25">
      <c r="Z228" s="5"/>
    </row>
    <row r="229" spans="26:26" hidden="1" x14ac:dyDescent="0.25">
      <c r="Z229" s="5"/>
    </row>
    <row r="230" spans="26:26" hidden="1" x14ac:dyDescent="0.25">
      <c r="Z230" s="5"/>
    </row>
    <row r="231" spans="26:26" hidden="1" x14ac:dyDescent="0.25">
      <c r="Z231" s="5"/>
    </row>
    <row r="232" spans="26:26" hidden="1" x14ac:dyDescent="0.25">
      <c r="Z232" s="5"/>
    </row>
    <row r="233" spans="26:26" hidden="1" x14ac:dyDescent="0.25">
      <c r="Z233" s="5"/>
    </row>
    <row r="234" spans="26:26" hidden="1" x14ac:dyDescent="0.25">
      <c r="Z234" s="5"/>
    </row>
    <row r="235" spans="26:26" hidden="1" x14ac:dyDescent="0.25">
      <c r="Z235" s="5"/>
    </row>
    <row r="236" spans="26:26" hidden="1" x14ac:dyDescent="0.25">
      <c r="Z236" s="5"/>
    </row>
    <row r="237" spans="26:26" hidden="1" x14ac:dyDescent="0.25">
      <c r="Z237" s="5"/>
    </row>
    <row r="238" spans="26:26" hidden="1" x14ac:dyDescent="0.25">
      <c r="Z238" s="5"/>
    </row>
    <row r="239" spans="26:26" hidden="1" x14ac:dyDescent="0.25">
      <c r="Z239" s="5"/>
    </row>
    <row r="240" spans="26:26" hidden="1" x14ac:dyDescent="0.25">
      <c r="Z240" s="5"/>
    </row>
    <row r="241" spans="26:26" hidden="1" x14ac:dyDescent="0.25">
      <c r="Z241" s="5"/>
    </row>
    <row r="242" spans="26:26" hidden="1" x14ac:dyDescent="0.25">
      <c r="Z242" s="5"/>
    </row>
    <row r="243" spans="26:26" hidden="1" x14ac:dyDescent="0.25">
      <c r="Z243" s="5"/>
    </row>
    <row r="244" spans="26:26" hidden="1" x14ac:dyDescent="0.25">
      <c r="Z244" s="5"/>
    </row>
    <row r="245" spans="26:26" hidden="1" x14ac:dyDescent="0.25">
      <c r="Z245" s="5"/>
    </row>
    <row r="246" spans="26:26" hidden="1" x14ac:dyDescent="0.25">
      <c r="Z246" s="5"/>
    </row>
    <row r="247" spans="26:26" hidden="1" x14ac:dyDescent="0.25">
      <c r="Z247" s="5"/>
    </row>
    <row r="248" spans="26:26" hidden="1" x14ac:dyDescent="0.25">
      <c r="Z248" s="5"/>
    </row>
    <row r="249" spans="26:26" hidden="1" x14ac:dyDescent="0.25">
      <c r="Z249" s="5"/>
    </row>
    <row r="250" spans="26:26" hidden="1" x14ac:dyDescent="0.25">
      <c r="Z250" s="5"/>
    </row>
    <row r="251" spans="26:26" hidden="1" x14ac:dyDescent="0.25">
      <c r="Z251" s="5"/>
    </row>
    <row r="252" spans="26:26" hidden="1" x14ac:dyDescent="0.25">
      <c r="Z252" s="5"/>
    </row>
    <row r="253" spans="26:26" hidden="1" x14ac:dyDescent="0.25">
      <c r="Z253" s="5"/>
    </row>
    <row r="254" spans="26:26" hidden="1" x14ac:dyDescent="0.25">
      <c r="Z254" s="5"/>
    </row>
    <row r="255" spans="26:26" hidden="1" x14ac:dyDescent="0.25">
      <c r="Z255" s="5"/>
    </row>
    <row r="256" spans="26:26" hidden="1" x14ac:dyDescent="0.25">
      <c r="Z256" s="5"/>
    </row>
    <row r="257" spans="26:26" hidden="1" x14ac:dyDescent="0.25">
      <c r="Z257" s="5"/>
    </row>
    <row r="258" spans="26:26" hidden="1" x14ac:dyDescent="0.25">
      <c r="Z258" s="5"/>
    </row>
    <row r="259" spans="26:26" hidden="1" x14ac:dyDescent="0.25">
      <c r="Z259" s="5"/>
    </row>
    <row r="260" spans="26:26" hidden="1" x14ac:dyDescent="0.25">
      <c r="Z260" s="5"/>
    </row>
    <row r="261" spans="26:26" hidden="1" x14ac:dyDescent="0.25">
      <c r="Z261" s="5"/>
    </row>
    <row r="262" spans="26:26" hidden="1" x14ac:dyDescent="0.25">
      <c r="Z262" s="5"/>
    </row>
    <row r="263" spans="26:26" hidden="1" x14ac:dyDescent="0.25">
      <c r="Z263" s="5"/>
    </row>
    <row r="264" spans="26:26" hidden="1" x14ac:dyDescent="0.25">
      <c r="Z264" s="5"/>
    </row>
    <row r="265" spans="26:26" hidden="1" x14ac:dyDescent="0.25">
      <c r="Z265" s="5"/>
    </row>
    <row r="266" spans="26:26" hidden="1" x14ac:dyDescent="0.25">
      <c r="Z266" s="5"/>
    </row>
    <row r="267" spans="26:26" hidden="1" x14ac:dyDescent="0.25">
      <c r="Z267" s="5"/>
    </row>
    <row r="268" spans="26:26" hidden="1" x14ac:dyDescent="0.25">
      <c r="Z268" s="5"/>
    </row>
    <row r="269" spans="26:26" hidden="1" x14ac:dyDescent="0.25">
      <c r="Z269" s="5"/>
    </row>
    <row r="270" spans="26:26" hidden="1" x14ac:dyDescent="0.25">
      <c r="Z270" s="5"/>
    </row>
    <row r="271" spans="26:26" hidden="1" x14ac:dyDescent="0.25">
      <c r="Z271" s="5"/>
    </row>
    <row r="272" spans="26:26" hidden="1" x14ac:dyDescent="0.25">
      <c r="Z272" s="5"/>
    </row>
    <row r="273" spans="1:27" hidden="1" x14ac:dyDescent="0.25">
      <c r="Z273" s="5"/>
    </row>
    <row r="274" spans="1:27" hidden="1" x14ac:dyDescent="0.25">
      <c r="Z274" s="5"/>
    </row>
    <row r="275" spans="1:27" hidden="1" x14ac:dyDescent="0.25">
      <c r="Z275" s="5"/>
    </row>
    <row r="276" spans="1:27" hidden="1" x14ac:dyDescent="0.25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5"/>
      <c r="AA276" s="64"/>
    </row>
    <row r="277" spans="1:27" hidden="1" x14ac:dyDescent="0.25"/>
    <row r="278" spans="1:27" hidden="1" x14ac:dyDescent="0.25"/>
    <row r="279" spans="1:27" hidden="1" x14ac:dyDescent="0.25"/>
    <row r="280" spans="1:27" hidden="1" x14ac:dyDescent="0.25"/>
  </sheetData>
  <sheetProtection sheet="1" objects="1" scenarios="1"/>
  <mergeCells count="20">
    <mergeCell ref="B5:F6"/>
    <mergeCell ref="M15:X15"/>
    <mergeCell ref="M17:O17"/>
    <mergeCell ref="P17:R17"/>
    <mergeCell ref="S17:U17"/>
    <mergeCell ref="V17:X17"/>
    <mergeCell ref="M16:X16"/>
    <mergeCell ref="M11:X11"/>
    <mergeCell ref="M12:X12"/>
    <mergeCell ref="R2:Y3"/>
    <mergeCell ref="I3:Q3"/>
    <mergeCell ref="M9:X9"/>
    <mergeCell ref="M10:X10"/>
    <mergeCell ref="M7:X7"/>
    <mergeCell ref="M8:X8"/>
    <mergeCell ref="B20:D21"/>
    <mergeCell ref="X20:Z21"/>
    <mergeCell ref="M13:X13"/>
    <mergeCell ref="M14:X14"/>
    <mergeCell ref="M18:X18"/>
  </mergeCells>
  <conditionalFormatting sqref="M7:X10 P17:R17 V17:X17 M13:X15">
    <cfRule type="containsBlanks" dxfId="1312" priority="15">
      <formula>LEN(TRIM(M7))=0</formula>
    </cfRule>
  </conditionalFormatting>
  <conditionalFormatting sqref="M16:X16">
    <cfRule type="containsBlanks" dxfId="1311" priority="12">
      <formula>LEN(TRIM(M16))=0</formula>
    </cfRule>
  </conditionalFormatting>
  <conditionalFormatting sqref="P17">
    <cfRule type="notContainsText" dxfId="1310" priority="20" operator="notContains" text="*">
      <formula>ISERROR(SEARCH("*",P17))</formula>
    </cfRule>
    <cfRule type="containsText" dxfId="1309" priority="21" operator="containsText" text="*">
      <formula>NOT(ISERROR(SEARCH("*",P17)))</formula>
    </cfRule>
  </conditionalFormatting>
  <conditionalFormatting sqref="V17">
    <cfRule type="notContainsText" dxfId="1308" priority="18" operator="notContains" text="*">
      <formula>ISERROR(SEARCH("*",V17))</formula>
    </cfRule>
    <cfRule type="containsText" dxfId="1307" priority="19" operator="containsText" text="*">
      <formula>NOT(ISERROR(SEARCH("*",V17)))</formula>
    </cfRule>
  </conditionalFormatting>
  <conditionalFormatting sqref="M7:X10 M13:X15">
    <cfRule type="notContainsText" dxfId="1306" priority="16" operator="notContains" text="*">
      <formula>ISERROR(SEARCH("*",M7))</formula>
    </cfRule>
    <cfRule type="containsText" dxfId="1305" priority="17" operator="containsText" text="*">
      <formula>NOT(ISERROR(SEARCH("*",M7)))</formula>
    </cfRule>
  </conditionalFormatting>
  <conditionalFormatting sqref="M16:X16">
    <cfRule type="notContainsText" dxfId="1304" priority="13" operator="notContains" text="*">
      <formula>ISERROR(SEARCH("*",M16))</formula>
    </cfRule>
    <cfRule type="containsText" dxfId="1303" priority="14" operator="containsText" text="*">
      <formula>NOT(ISERROR(SEARCH("*",M16)))</formula>
    </cfRule>
  </conditionalFormatting>
  <conditionalFormatting sqref="M18:X18">
    <cfRule type="notContainsText" dxfId="1302" priority="10" operator="notContains" text="*">
      <formula>ISERROR(SEARCH("*",M18))</formula>
    </cfRule>
    <cfRule type="containsText" dxfId="1301" priority="11" operator="containsText" text="*">
      <formula>NOT(ISERROR(SEARCH("*",M18)))</formula>
    </cfRule>
  </conditionalFormatting>
  <conditionalFormatting sqref="M11:X11">
    <cfRule type="notContainsText" dxfId="1300" priority="7" operator="notContains" text="*">
      <formula>ISERROR(SEARCH("*",M11))</formula>
    </cfRule>
    <cfRule type="containsText" dxfId="1299" priority="8" operator="containsText" text="*">
      <formula>NOT(ISERROR(SEARCH("*",M11)))</formula>
    </cfRule>
  </conditionalFormatting>
  <conditionalFormatting sqref="M12:X12">
    <cfRule type="notContainsText" dxfId="1298" priority="5" operator="notContains" text="*">
      <formula>ISERROR(SEARCH("*",M12))</formula>
    </cfRule>
    <cfRule type="containsText" dxfId="1297" priority="6" operator="containsText" text="*">
      <formula>NOT(ISERROR(SEARCH("*",M12)))</formula>
    </cfRule>
  </conditionalFormatting>
  <dataValidations count="9">
    <dataValidation type="list" allowBlank="1" showInputMessage="1" showErrorMessage="1" sqref="P17:R17 V17:X17">
      <formula1>Prochie</formula1>
    </dataValidation>
    <dataValidation type="list" allowBlank="1" showInputMessage="1" showErrorMessage="1" sqref="M13:X13">
      <formula1>VtorVidD</formula1>
    </dataValidation>
    <dataValidation type="list" allowBlank="1" showInputMessage="1" showErrorMessage="1" sqref="M16:X16 M10:X10">
      <formula1>NalogOsnVidDeyat</formula1>
    </dataValidation>
    <dataValidation type="list" allowBlank="1" showInputMessage="1" showErrorMessage="1" sqref="M7:X7">
      <formula1>OsnVidD</formula1>
    </dataValidation>
    <dataValidation type="list" allowBlank="1" showInputMessage="1" showErrorMessage="1" sqref="M14:X14">
      <formula1>VtorRassh</formula1>
    </dataValidation>
    <dataValidation type="list" allowBlank="1" showInputMessage="1" showErrorMessage="1" sqref="M8:X8">
      <formula1>OsnRassh</formula1>
    </dataValidation>
    <dataValidation type="whole" allowBlank="1" showInputMessage="1" showErrorMessage="1" sqref="M18:X18">
      <formula1>1</formula1>
      <formula2>1200</formula2>
    </dataValidation>
    <dataValidation type="list" allowBlank="1" showInputMessage="1" showErrorMessage="1" sqref="M11:X11">
      <formula1>SobstvRegBiznes</formula1>
    </dataValidation>
    <dataValidation type="date" allowBlank="1" showInputMessage="1" showErrorMessage="1" sqref="M12:X12">
      <formula1>TODAY()</formula1>
      <formula2>401769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63</vt:i4>
      </vt:variant>
      <vt:variant>
        <vt:lpstr>Именованные диапазоны</vt:lpstr>
      </vt:variant>
      <vt:variant>
        <vt:i4>459</vt:i4>
      </vt:variant>
    </vt:vector>
  </HeadingPairs>
  <TitlesOfParts>
    <vt:vector size="522" baseType="lpstr">
      <vt:lpstr>АнкетаШаблон</vt:lpstr>
      <vt:lpstr>ВыпадающиеСписки</vt:lpstr>
      <vt:lpstr>Анкета1</vt:lpstr>
      <vt:lpstr>Анкета2</vt:lpstr>
      <vt:lpstr>Анкета31</vt:lpstr>
      <vt:lpstr>Анкета32</vt:lpstr>
      <vt:lpstr>Анкета4</vt:lpstr>
      <vt:lpstr>Анкета5</vt:lpstr>
      <vt:lpstr>Анкета6</vt:lpstr>
      <vt:lpstr>Анкета7</vt:lpstr>
      <vt:lpstr>Анкета8</vt:lpstr>
      <vt:lpstr>Анкета9</vt:lpstr>
      <vt:lpstr>ЛистКлиент</vt:lpstr>
      <vt:lpstr>АнкетаПоручФЛ1</vt:lpstr>
      <vt:lpstr>АнкетаПоручФЛ2</vt:lpstr>
      <vt:lpstr>АнкетаПоручФЛ3</vt:lpstr>
      <vt:lpstr>АнкетаПоручФЛ4</vt:lpstr>
      <vt:lpstr>АнкетаПоручФЛ5</vt:lpstr>
      <vt:lpstr>АнкетаПоручФЛ6</vt:lpstr>
      <vt:lpstr>АнкетаПоручФЛ7</vt:lpstr>
      <vt:lpstr>АнкетаПоручФЛ8</vt:lpstr>
      <vt:lpstr>АнкетаПоручФЛ9</vt:lpstr>
      <vt:lpstr>АнкетаПоручФЛ10</vt:lpstr>
      <vt:lpstr>АнкетаПоручФЛ11</vt:lpstr>
      <vt:lpstr>АнкетаПоручФЛ12</vt:lpstr>
      <vt:lpstr>АнкетаПоручФЛ13</vt:lpstr>
      <vt:lpstr>АнкетаПоручФЛ14</vt:lpstr>
      <vt:lpstr>АнкетаПоручФЛ15</vt:lpstr>
      <vt:lpstr>АнкетаПоручФЛ16</vt:lpstr>
      <vt:lpstr>АнкетаПоручФЛ17</vt:lpstr>
      <vt:lpstr>АнкетаПоручФЛ18</vt:lpstr>
      <vt:lpstr>АнкетаПоручФЛ19</vt:lpstr>
      <vt:lpstr>АнкетаПоручФЛ20</vt:lpstr>
      <vt:lpstr>АнкетаПоручЮЛ1</vt:lpstr>
      <vt:lpstr>АнкетаПоручЮЛ2</vt:lpstr>
      <vt:lpstr>АнкетаПоручЮЛ3</vt:lpstr>
      <vt:lpstr>АнкетаПоручЮЛ4</vt:lpstr>
      <vt:lpstr>АнкетаПоручЮЛ5</vt:lpstr>
      <vt:lpstr>АнкетаПоручЮЛ6</vt:lpstr>
      <vt:lpstr>АнкетаПоручЮЛ7</vt:lpstr>
      <vt:lpstr>АнкетаПоручЮЛ8</vt:lpstr>
      <vt:lpstr>АнкетаПоручЮЛ9</vt:lpstr>
      <vt:lpstr>АнкетаПоручЮЛ10</vt:lpstr>
      <vt:lpstr>АнкетаПоручЮЛ11</vt:lpstr>
      <vt:lpstr>АнкетаПоручЮЛ12</vt:lpstr>
      <vt:lpstr>АнкетаПоручЮЛ13</vt:lpstr>
      <vt:lpstr>АнкетаПоручЮЛ14</vt:lpstr>
      <vt:lpstr>АнкетаПоручЮЛ15</vt:lpstr>
      <vt:lpstr>АнкетаПоручЮЛ16</vt:lpstr>
      <vt:lpstr>АнкетаПоручЮЛ17</vt:lpstr>
      <vt:lpstr>АнкетаПоручЮЛ18</vt:lpstr>
      <vt:lpstr>АнкетаПоручЮЛ19</vt:lpstr>
      <vt:lpstr>АнкетаПоручЮЛ20</vt:lpstr>
      <vt:lpstr>АнкетаТретьеЮЛ1</vt:lpstr>
      <vt:lpstr>АнкетаТретьеЮЛ2</vt:lpstr>
      <vt:lpstr>АнкетаТретьеЮЛ3</vt:lpstr>
      <vt:lpstr>АнкетаТретьеЮЛ4</vt:lpstr>
      <vt:lpstr>АнкетаТретьеЮЛ5</vt:lpstr>
      <vt:lpstr>АнкетаТретьеФЛ1</vt:lpstr>
      <vt:lpstr>АнкетаТретьеФЛ2</vt:lpstr>
      <vt:lpstr>АнкетаТретьеФЛ3</vt:lpstr>
      <vt:lpstr>АнкетаТретьеФЛ4</vt:lpstr>
      <vt:lpstr>АнкетаТретьеФЛ5</vt:lpstr>
      <vt:lpstr>ЛистКМ!AlbomSootv</vt:lpstr>
      <vt:lpstr>ЛистКМ!AlbomUnCorrect</vt:lpstr>
      <vt:lpstr>ЛистКМ!AnalogAdd</vt:lpstr>
      <vt:lpstr>ЛистКМ!AnalogDel</vt:lpstr>
      <vt:lpstr>ЛистКМ!AnalogDopStroka</vt:lpstr>
      <vt:lpstr>ЛистКМ!AnalogKolVo</vt:lpstr>
      <vt:lpstr>Ank5Top</vt:lpstr>
      <vt:lpstr>Ank6Top</vt:lpstr>
      <vt:lpstr>AnketaKlientTop</vt:lpstr>
      <vt:lpstr>ЛистКМ!BalansPole1100</vt:lpstr>
      <vt:lpstr>ЛистКМ!BalansPole1110</vt:lpstr>
      <vt:lpstr>ЛистКМ!BalansPole1120</vt:lpstr>
      <vt:lpstr>ЛистКМ!BalansPole1150</vt:lpstr>
      <vt:lpstr>ЛистКМ!BalansPole1160</vt:lpstr>
      <vt:lpstr>ЛистКМ!BalansPole1170</vt:lpstr>
      <vt:lpstr>ЛистКМ!BalansPole1180</vt:lpstr>
      <vt:lpstr>ЛистКМ!BalansPole1185</vt:lpstr>
      <vt:lpstr>ЛистКМ!BalansPole1190</vt:lpstr>
      <vt:lpstr>ЛистКМ!BalansPole1200</vt:lpstr>
      <vt:lpstr>ЛистКМ!BalansPole1210</vt:lpstr>
      <vt:lpstr>ЛистКМ!BalansPole1220</vt:lpstr>
      <vt:lpstr>ЛистКМ!BalansPole1230</vt:lpstr>
      <vt:lpstr>ЛистКМ!BalansPole1240</vt:lpstr>
      <vt:lpstr>ЛистКМ!BalansPole1250</vt:lpstr>
      <vt:lpstr>ЛистКМ!BalansPole1260</vt:lpstr>
      <vt:lpstr>ЛистКМ!BalansPole1300</vt:lpstr>
      <vt:lpstr>ЛистКМ!BalansPole1400</vt:lpstr>
      <vt:lpstr>ЛистКМ!BalansPole1410</vt:lpstr>
      <vt:lpstr>ЛистКМ!BalansPole1420</vt:lpstr>
      <vt:lpstr>ЛистКМ!BalansPole1430</vt:lpstr>
      <vt:lpstr>ЛистКМ!BalansPole1435</vt:lpstr>
      <vt:lpstr>ЛистКМ!BalansPole1450</vt:lpstr>
      <vt:lpstr>ЛистКМ!BalansPole1500</vt:lpstr>
      <vt:lpstr>ЛистКМ!BalansPole1510</vt:lpstr>
      <vt:lpstr>ЛистКМ!BalansPole1520</vt:lpstr>
      <vt:lpstr>ЛистКМ!BalansPole1530</vt:lpstr>
      <vt:lpstr>ЛистКМ!BalansPole1540</vt:lpstr>
      <vt:lpstr>ЛистКМ!BalansPole1545</vt:lpstr>
      <vt:lpstr>ЛистКМ!BalansPole1550</vt:lpstr>
      <vt:lpstr>ЛистКМ!BalansPole1600</vt:lpstr>
      <vt:lpstr>ЛистКМ!BalansPole1700</vt:lpstr>
      <vt:lpstr>ЛистКМ!ClearTables</vt:lpstr>
      <vt:lpstr>ЛистКМ!CopyKlientDataToKM</vt:lpstr>
      <vt:lpstr>ЛистКМ!CRMID</vt:lpstr>
      <vt:lpstr>Diversifikatsiya</vt:lpstr>
      <vt:lpstr>ЛистКМ!DO</vt:lpstr>
      <vt:lpstr>DolyaPokupKrup</vt:lpstr>
      <vt:lpstr>From1To2</vt:lpstr>
      <vt:lpstr>From2To1</vt:lpstr>
      <vt:lpstr>From2To3</vt:lpstr>
      <vt:lpstr>From31To2</vt:lpstr>
      <vt:lpstr>From31To4</vt:lpstr>
      <vt:lpstr>From32To1</vt:lpstr>
      <vt:lpstr>From32To4</vt:lpstr>
      <vt:lpstr>From3FL1To5</vt:lpstr>
      <vt:lpstr>From3FL2To5</vt:lpstr>
      <vt:lpstr>From3FL3To5</vt:lpstr>
      <vt:lpstr>From3FL4To5</vt:lpstr>
      <vt:lpstr>From3FL5To5</vt:lpstr>
      <vt:lpstr>From3UL1To5</vt:lpstr>
      <vt:lpstr>From3UL2To5</vt:lpstr>
      <vt:lpstr>From3UL3To5</vt:lpstr>
      <vt:lpstr>From3UL4To5</vt:lpstr>
      <vt:lpstr>From3UL5To5</vt:lpstr>
      <vt:lpstr>From4To3</vt:lpstr>
      <vt:lpstr>From4To5</vt:lpstr>
      <vt:lpstr>From5To3ULFL1</vt:lpstr>
      <vt:lpstr>From5To3ULFL2</vt:lpstr>
      <vt:lpstr>From5To3ULFL3</vt:lpstr>
      <vt:lpstr>From5To3ULFL4</vt:lpstr>
      <vt:lpstr>From5To3ULFL5</vt:lpstr>
      <vt:lpstr>From5To6</vt:lpstr>
      <vt:lpstr>From5ToFLUL1</vt:lpstr>
      <vt:lpstr>From5ToFLUL10</vt:lpstr>
      <vt:lpstr>From5ToFLUL11</vt:lpstr>
      <vt:lpstr>From5ToFLUL12</vt:lpstr>
      <vt:lpstr>From5ToFLUL13</vt:lpstr>
      <vt:lpstr>From5ToFLUL14</vt:lpstr>
      <vt:lpstr>From5ToFLUL15</vt:lpstr>
      <vt:lpstr>From5ToFLUL16</vt:lpstr>
      <vt:lpstr>From5ToFLUL17</vt:lpstr>
      <vt:lpstr>From5ToFLUL18</vt:lpstr>
      <vt:lpstr>From5ToFLUL19</vt:lpstr>
      <vt:lpstr>From5ToFLUL2</vt:lpstr>
      <vt:lpstr>From5ToFLUL20</vt:lpstr>
      <vt:lpstr>From5ToFLUL3</vt:lpstr>
      <vt:lpstr>From5ToFLUL4</vt:lpstr>
      <vt:lpstr>From5ToFLUL5</vt:lpstr>
      <vt:lpstr>From5ToFLUL6</vt:lpstr>
      <vt:lpstr>From5ToFLUL7</vt:lpstr>
      <vt:lpstr>From5ToFLUL8</vt:lpstr>
      <vt:lpstr>From5ToFLUL9</vt:lpstr>
      <vt:lpstr>From6To5</vt:lpstr>
      <vt:lpstr>From6To7</vt:lpstr>
      <vt:lpstr>From7To6</vt:lpstr>
      <vt:lpstr>From7To8or9orKl</vt:lpstr>
      <vt:lpstr>From8To7</vt:lpstr>
      <vt:lpstr>From8To9orKl</vt:lpstr>
      <vt:lpstr>From9To8or7</vt:lpstr>
      <vt:lpstr>From9ToKl</vt:lpstr>
      <vt:lpstr>FromFL10To5</vt:lpstr>
      <vt:lpstr>FromFL11To5</vt:lpstr>
      <vt:lpstr>FromFL12To5</vt:lpstr>
      <vt:lpstr>FromFL13To5</vt:lpstr>
      <vt:lpstr>FromFL14To5</vt:lpstr>
      <vt:lpstr>FromFL15To5</vt:lpstr>
      <vt:lpstr>FromFL16To5</vt:lpstr>
      <vt:lpstr>FromFL17To5</vt:lpstr>
      <vt:lpstr>FromFL18To5</vt:lpstr>
      <vt:lpstr>FromFL19To5</vt:lpstr>
      <vt:lpstr>FromFL1To5</vt:lpstr>
      <vt:lpstr>FromFL20To5</vt:lpstr>
      <vt:lpstr>FromFL2To5</vt:lpstr>
      <vt:lpstr>FromFL3To5</vt:lpstr>
      <vt:lpstr>FromFL4To5</vt:lpstr>
      <vt:lpstr>FromFL5To5</vt:lpstr>
      <vt:lpstr>FromFL6To5</vt:lpstr>
      <vt:lpstr>FromFL7To5</vt:lpstr>
      <vt:lpstr>FromFL8To5</vt:lpstr>
      <vt:lpstr>FromFL9To5</vt:lpstr>
      <vt:lpstr>FromUL10To5</vt:lpstr>
      <vt:lpstr>FromUL11To5</vt:lpstr>
      <vt:lpstr>FromUL12To5</vt:lpstr>
      <vt:lpstr>FromUL13To5</vt:lpstr>
      <vt:lpstr>FromUL14To5</vt:lpstr>
      <vt:lpstr>FromUL15To5</vt:lpstr>
      <vt:lpstr>FromUL16To5</vt:lpstr>
      <vt:lpstr>FromUL17To5</vt:lpstr>
      <vt:lpstr>FromUL18To5</vt:lpstr>
      <vt:lpstr>FromUL19To5</vt:lpstr>
      <vt:lpstr>FromUL1To5</vt:lpstr>
      <vt:lpstr>FromUL20To5</vt:lpstr>
      <vt:lpstr>FromUL2To5</vt:lpstr>
      <vt:lpstr>FromUL3To5</vt:lpstr>
      <vt:lpstr>FromUL4To5</vt:lpstr>
      <vt:lpstr>FromUL5To5</vt:lpstr>
      <vt:lpstr>FromUL6To5</vt:lpstr>
      <vt:lpstr>FromUL7To5</vt:lpstr>
      <vt:lpstr>FromUL8To5</vt:lpstr>
      <vt:lpstr>FromUL9To5</vt:lpstr>
      <vt:lpstr>ЛистКМ!GarantiiBezFonda</vt:lpstr>
      <vt:lpstr>ЛистКМ!GarantiiMaxKontraktSumm</vt:lpstr>
      <vt:lpstr>ЛистКМ!GarantiiVsego</vt:lpstr>
      <vt:lpstr>ЛистКМ!GOSB</vt:lpstr>
      <vt:lpstr>ЛистКМ!GPEnd</vt:lpstr>
      <vt:lpstr>ЛистКМ!GPStart</vt:lpstr>
      <vt:lpstr>HarRegRinok</vt:lpstr>
      <vt:lpstr>ЛистКлиент!KlientAdressFakt</vt:lpstr>
      <vt:lpstr>ЛистКлиент!KlientAdressUr</vt:lpstr>
      <vt:lpstr>ЛистКлиент!KlientBalansP1</vt:lpstr>
      <vt:lpstr>ЛистКлиент!KlientBalansP10</vt:lpstr>
      <vt:lpstr>ЛистКлиент!KlientBalansP101</vt:lpstr>
      <vt:lpstr>ЛистКлиент!KlientBalansP102</vt:lpstr>
      <vt:lpstr>ЛистКлиент!KlientBalansP11</vt:lpstr>
      <vt:lpstr>ЛистКлиент!KlientBalansP12</vt:lpstr>
      <vt:lpstr>ЛистКлиент!KlientBalansP2</vt:lpstr>
      <vt:lpstr>ЛистКлиент!KlientBalansP21</vt:lpstr>
      <vt:lpstr>ЛистКлиент!KlientBalansP22</vt:lpstr>
      <vt:lpstr>ЛистКлиент!KlientBalansP23</vt:lpstr>
      <vt:lpstr>ЛистКлиент!KlientBalansP3</vt:lpstr>
      <vt:lpstr>ЛистКлиент!KlientBalansP31</vt:lpstr>
      <vt:lpstr>ЛистКлиент!KlientBalansP32</vt:lpstr>
      <vt:lpstr>ЛистКлиент!KlientBalansP4</vt:lpstr>
      <vt:lpstr>ЛистКлиент!KlientBalansP5</vt:lpstr>
      <vt:lpstr>ЛистКлиент!KlientBalansP6</vt:lpstr>
      <vt:lpstr>ЛистКлиент!KlientBalansP7</vt:lpstr>
      <vt:lpstr>ЛистКлиент!KlientBalansP8</vt:lpstr>
      <vt:lpstr>ЛистКлиент!KlientBalansP9</vt:lpstr>
      <vt:lpstr>ЛистКлиент!KlientBalansP91</vt:lpstr>
      <vt:lpstr>ЛистКлиент!KlientBalansP92</vt:lpstr>
      <vt:lpstr>ЛистКлиент!KlientBalansP93</vt:lpstr>
      <vt:lpstr>ЛистКлиент!KlientBalansP94</vt:lpstr>
      <vt:lpstr>ЛистКлиент!KlientBalansP95</vt:lpstr>
      <vt:lpstr>ЛистКлиент!KlientBalansP96</vt:lpstr>
      <vt:lpstr>ЛистКлиент!KlientBudBank</vt:lpstr>
      <vt:lpstr>ЛистКлиент!KlientBudKName</vt:lpstr>
      <vt:lpstr>ЛистКлиент!KlientBudObjom</vt:lpstr>
      <vt:lpstr>ЛистКлиент!KlientBudOBud</vt:lpstr>
      <vt:lpstr>ЛистКлиент!KlientBudPlanSrok</vt:lpstr>
      <vt:lpstr>ЛистКлиент!KlientBudSrok</vt:lpstr>
      <vt:lpstr>ЛистКлиент!KlientBudSumm</vt:lpstr>
      <vt:lpstr>ЛистКлиент!KlientBudUsl</vt:lpstr>
      <vt:lpstr>ЛистКлиент!KlientBudZakaz</vt:lpstr>
      <vt:lpstr>ЛистКлиент!KlientBudZatrati</vt:lpstr>
      <vt:lpstr>ЛистКлиент!KlientDeyatFZ</vt:lpstr>
      <vt:lpstr>ЛистКлиент!KlientDeystvBank</vt:lpstr>
      <vt:lpstr>ЛистКлиент!KlientDeystvKName</vt:lpstr>
      <vt:lpstr>ЛистКлиент!KlientDeystvObjom</vt:lpstr>
      <vt:lpstr>ЛистКлиент!KlientDeystvOBud</vt:lpstr>
      <vt:lpstr>ЛистКлиент!KlientDeystvPlanSrok</vt:lpstr>
      <vt:lpstr>ЛистКлиент!KlientDeystvSrok</vt:lpstr>
      <vt:lpstr>ЛистКлиент!KlientDeystvSumm</vt:lpstr>
      <vt:lpstr>ЛистКлиент!KlientDeystvUsl</vt:lpstr>
      <vt:lpstr>ЛистКлиент!KlientDeystvZakaz</vt:lpstr>
      <vt:lpstr>ЛистКлиент!KlientDeystvZatrati</vt:lpstr>
      <vt:lpstr>ЛистКлиент!KlientDiversifikatsiya</vt:lpstr>
      <vt:lpstr>ЛистКлиент!KlientDolyaPokupKrup</vt:lpstr>
      <vt:lpstr>ЛистКлиент!KlientDolyaPostavKrup</vt:lpstr>
      <vt:lpstr>ЛистКлиент!KlientExportKontrakt</vt:lpstr>
      <vt:lpstr>ЛистКлиент!KlientGorodTelefon</vt:lpstr>
      <vt:lpstr>ЛистКлиент!KlientGSLAddress</vt:lpstr>
      <vt:lpstr>ЛистКлиент!KlientGSLBdate</vt:lpstr>
      <vt:lpstr>ЛистКлиент!KlientGSLBiznesExp</vt:lpstr>
      <vt:lpstr>ЛистКлиент!KlientGSLBPlace</vt:lpstr>
      <vt:lpstr>ЛистКлиент!KlientGSLCountry</vt:lpstr>
      <vt:lpstr>ЛистКлиент!KlientGSLDolya</vt:lpstr>
      <vt:lpstr>ЛистКлиент!KlientGSLEducation</vt:lpstr>
      <vt:lpstr>ЛистКлиент!KlientGSLFamily</vt:lpstr>
      <vt:lpstr>ЛистКлиент!KlientGSLFIO</vt:lpstr>
      <vt:lpstr>ЛистКлиент!KlientGSLOPF</vt:lpstr>
      <vt:lpstr>ЛистКлиент!KlientGSLPaspDate</vt:lpstr>
      <vt:lpstr>ЛистКлиент!KlientGSLPaspKod</vt:lpstr>
      <vt:lpstr>ЛистКлиент!KlientGSLPaspNumb</vt:lpstr>
      <vt:lpstr>ЛистКлиент!KlientGSLPaspOrgan</vt:lpstr>
      <vt:lpstr>ЛистКлиент!KlientGSLPaspSer</vt:lpstr>
      <vt:lpstr>ЛистКлиент!KlientGSLSex</vt:lpstr>
      <vt:lpstr>ЛистКлиент!KlientHarRegRinok</vt:lpstr>
      <vt:lpstr>ЛистКлиент!KlientKonkurenti</vt:lpstr>
      <vt:lpstr>ЛистКлиент!KlientKonkurentsiya</vt:lpstr>
      <vt:lpstr>ЛистКлиент!KlientKontraktTovari</vt:lpstr>
      <vt:lpstr>ЛистКлиент!KlientKredTsel</vt:lpstr>
      <vt:lpstr>ЛистКМ!KlientKredTsel</vt:lpstr>
      <vt:lpstr>ЛистКлиент!KlientNalichieNedvizimosti</vt:lpstr>
      <vt:lpstr>Анкета6!KlientNalogOsnVidDeyat</vt:lpstr>
      <vt:lpstr>ЛистКлиент!KlientNalogOsnVidDeyat</vt:lpstr>
      <vt:lpstr>ЛистКлиент!KlientNeedSertificate</vt:lpstr>
      <vt:lpstr>ЛистКлиент!KlientNuzenAudit</vt:lpstr>
      <vt:lpstr>ЛистКлиент!KlientObespech</vt:lpstr>
      <vt:lpstr>ЛистКМ!KlientObespech</vt:lpstr>
      <vt:lpstr>ЛистКлиент!KlientObespSum</vt:lpstr>
      <vt:lpstr>ЛистКМ!KlientObespSum</vt:lpstr>
      <vt:lpstr>ЛистКлиент!KlientOpitBusiness</vt:lpstr>
      <vt:lpstr>ЛистКлиент!KlientOpitRuk</vt:lpstr>
      <vt:lpstr>ЛистКлиент!KlientOPIUP1</vt:lpstr>
      <vt:lpstr>ЛистКлиент!KlientOPIUP10</vt:lpstr>
      <vt:lpstr>ЛистКлиент!KlientOPIUP11</vt:lpstr>
      <vt:lpstr>ЛистКлиент!KlientOPIUP12</vt:lpstr>
      <vt:lpstr>ЛистКлиент!KlientOPIUP13</vt:lpstr>
      <vt:lpstr>ЛистКлиент!KlientOPIUP2</vt:lpstr>
      <vt:lpstr>ЛистКлиент!KlientOPIUP3</vt:lpstr>
      <vt:lpstr>ЛистКлиент!KlientOPIUP31</vt:lpstr>
      <vt:lpstr>ЛистКлиент!KlientOPIUP32</vt:lpstr>
      <vt:lpstr>ЛистКлиент!KlientOPIUP33</vt:lpstr>
      <vt:lpstr>ЛистКлиент!KlientOPIUP34</vt:lpstr>
      <vt:lpstr>ЛистКлиент!KlientOPIUP35</vt:lpstr>
      <vt:lpstr>ЛистКлиент!KlientOPIUP4</vt:lpstr>
      <vt:lpstr>ЛистКлиент!KlientOPIUP41</vt:lpstr>
      <vt:lpstr>ЛистКлиент!KlientOPIUP42</vt:lpstr>
      <vt:lpstr>ЛистКлиент!KlientOPIUP5</vt:lpstr>
      <vt:lpstr>ЛистКлиент!KlientOPIUP6</vt:lpstr>
      <vt:lpstr>ЛистКлиент!KlientOPIUP7</vt:lpstr>
      <vt:lpstr>ЛистКлиент!KlientOPIUP8</vt:lpstr>
      <vt:lpstr>ЛистКлиент!KlientOPIUP9</vt:lpstr>
      <vt:lpstr>ЛистКлиент!KlientOsnVidD</vt:lpstr>
      <vt:lpstr>ЛистКлиент!KlientOsnVidDPodrobno</vt:lpstr>
      <vt:lpstr>ЛистКлиент!KlientPaspKod</vt:lpstr>
      <vt:lpstr>ЛистКлиент!KlientPl</vt:lpstr>
      <vt:lpstr>ЛистКлиент!KlientPlDate</vt:lpstr>
      <vt:lpstr>ЛистКлиент!KlientProchieDva</vt:lpstr>
      <vt:lpstr>ЛистКлиент!KlientProchieOdin</vt:lpstr>
      <vt:lpstr>ЛистКлиент!KlientRegulirovkaNadzor</vt:lpstr>
      <vt:lpstr>ЛистКМ!KlientSezonnost</vt:lpstr>
      <vt:lpstr>ЛистКлиент!KlientSobstvAddress</vt:lpstr>
      <vt:lpstr>ЛистКлиент!KlientSobstvBDate</vt:lpstr>
      <vt:lpstr>ЛистКлиент!KlientSobstvBiznesExp</vt:lpstr>
      <vt:lpstr>ЛистКлиент!KlientSobstvBPlace</vt:lpstr>
      <vt:lpstr>ЛистКлиент!KlientSobstvCountry</vt:lpstr>
      <vt:lpstr>ЛистКлиент!KlientSobstvDolya</vt:lpstr>
      <vt:lpstr>ЛистКлиент!KlientSobstvEducation</vt:lpstr>
      <vt:lpstr>ЛистКлиент!KlientSobstvFamily</vt:lpstr>
      <vt:lpstr>ЛистКлиент!KlientSobstvFIO</vt:lpstr>
      <vt:lpstr>ЛистКлиент!KlientSobstvOPF</vt:lpstr>
      <vt:lpstr>ЛистКлиент!KlientSobstvPaspDate</vt:lpstr>
      <vt:lpstr>ЛистКлиент!KlientSobstvPaspNumb</vt:lpstr>
      <vt:lpstr>ЛистКлиент!KlientSobstvPaspOrgan</vt:lpstr>
      <vt:lpstr>ЛистКлиент!KlientSobstvPaspSer</vt:lpstr>
      <vt:lpstr>ЛистКлиент!KlientSobstvRegBiznes</vt:lpstr>
      <vt:lpstr>ЛистКлиент!KlientSobstvSex</vt:lpstr>
      <vt:lpstr>ЛистКлиент!KlientSotrudnikiKolVo</vt:lpstr>
      <vt:lpstr>ЛистКлиент!KlientSrNats</vt:lpstr>
      <vt:lpstr>ЛистКлиент!KlientSrokBiznesPlan</vt:lpstr>
      <vt:lpstr>ЛистКлиент!KlientSrokKred</vt:lpstr>
      <vt:lpstr>ЛистКМ!KlientSrokKred</vt:lpstr>
      <vt:lpstr>ЛистКМ!KlientSrokVB</vt:lpstr>
      <vt:lpstr>ЛистКлиент!KlientStepenUpravleniya</vt:lpstr>
      <vt:lpstr>ЛистКлиент!KlientSumKred</vt:lpstr>
      <vt:lpstr>ЛистКМ!KlientSumKred</vt:lpstr>
      <vt:lpstr>ЛистКлиент!KlientUpravlenie</vt:lpstr>
      <vt:lpstr>ЛистКлиент!KlientUvelichenieDoli</vt:lpstr>
      <vt:lpstr>ЛистКлиент!KlientViruchkaFirstMonth</vt:lpstr>
      <vt:lpstr>ЛистКлиент!KlientVtorVidD</vt:lpstr>
      <vt:lpstr>ЛистКлиент!KlientVtorVidDPodrobno</vt:lpstr>
      <vt:lpstr>ЛистКлиент!KlientWebSite</vt:lpstr>
      <vt:lpstr>ЛистКлиент!KlientZaemINN</vt:lpstr>
      <vt:lpstr>ЛистКлиент!KlientZaemOGRN</vt:lpstr>
      <vt:lpstr>Анкета6!KlientZaemOPF</vt:lpstr>
      <vt:lpstr>ЛистКлиент!KlientZaemOPF</vt:lpstr>
      <vt:lpstr>ЛистКлиент!KlientZaemRegDate</vt:lpstr>
      <vt:lpstr>ЛистКлиент!KlientZemName</vt:lpstr>
      <vt:lpstr>ЛистКМ!KMAddOb</vt:lpstr>
      <vt:lpstr>ЛистКМ!KMAnalogDateZakl</vt:lpstr>
      <vt:lpstr>ЛистКМ!KMAnalogGK</vt:lpstr>
      <vt:lpstr>ЛистКМ!KMAnalogNeust</vt:lpstr>
      <vt:lpstr>ЛистКМ!KMAnalogNumbPP</vt:lpstr>
      <vt:lpstr>ЛистКМ!KMAnalogObj</vt:lpstr>
      <vt:lpstr>ЛистКМ!KMAnalogReestrNumb</vt:lpstr>
      <vt:lpstr>ЛистКМ!KMAnalogSrok</vt:lpstr>
      <vt:lpstr>ЛистКМ!KMAnalogSumm</vt:lpstr>
      <vt:lpstr>ЛистКМ!KMAnalogZakaz</vt:lpstr>
      <vt:lpstr>ЛистКМ!KMBenifINN</vt:lpstr>
      <vt:lpstr>ЛистКМ!KMBenifName</vt:lpstr>
      <vt:lpstr>ЛистКМ!KMDelOb</vt:lpstr>
      <vt:lpstr>ЛистКМ!KMDogovorObshiyLimit</vt:lpstr>
      <vt:lpstr>ЛистКМ!KMDogovorOstatok</vt:lpstr>
      <vt:lpstr>ЛистКМ!KMDogovorPoruch</vt:lpstr>
      <vt:lpstr>ЛистКМ!KMDogovorsKolVo</vt:lpstr>
      <vt:lpstr>ЛистКМ!KMDogovorsNumber</vt:lpstr>
      <vt:lpstr>ЛистКМ!KMDogovorsStroka</vt:lpstr>
      <vt:lpstr>ЛистКМ!KMFIO</vt:lpstr>
      <vt:lpstr>ЛистКМ!KMGrafik</vt:lpstr>
      <vt:lpstr>ЛистКМ!KMKlientCRMID</vt:lpstr>
      <vt:lpstr>ЛистКМ!KMKlientDeystvReyt</vt:lpstr>
      <vt:lpstr>ЛистКМ!KMKlientINN</vt:lpstr>
      <vt:lpstr>ЛистКМ!KMKlientName</vt:lpstr>
      <vt:lpstr>ЛистКМ!KMKontraktName</vt:lpstr>
      <vt:lpstr>ЛистКМ!KMKontraktPereprodaza</vt:lpstr>
      <vt:lpstr>ЛистКМ!KMKontraktZatrati</vt:lpstr>
      <vt:lpstr>ЛистКМ!KMKredForm</vt:lpstr>
      <vt:lpstr>ЛистКМ!KMKredProd</vt:lpstr>
      <vt:lpstr>ЛистКМ!KMKredTsel</vt:lpstr>
      <vt:lpstr>ЛистКМ!KMMaxMonth</vt:lpstr>
      <vt:lpstr>ЛистКМ!KMMinMonth</vt:lpstr>
      <vt:lpstr>ЛистКМ!KMNameKreditor</vt:lpstr>
      <vt:lpstr>ЛистКМ!KMObespech</vt:lpstr>
      <vt:lpstr>ЛистКМ!KMObespSum</vt:lpstr>
      <vt:lpstr>ЛистКМ!KMOldZaklDate</vt:lpstr>
      <vt:lpstr>ЛистКМ!KMOtsrochka</vt:lpstr>
      <vt:lpstr>ЛистКМ!KMPoruchAdd</vt:lpstr>
      <vt:lpstr>ЛистКМ!KMPoruchDel</vt:lpstr>
      <vt:lpstr>ЛистКМ!KMPoruchFIO</vt:lpstr>
      <vt:lpstr>ЛистКМ!KMPoruchKolVo</vt:lpstr>
      <vt:lpstr>ЛистКМ!KMPoruchStroka</vt:lpstr>
      <vt:lpstr>ЛистКМ!KMPulDS</vt:lpstr>
      <vt:lpstr>ЛистКМ!KMQDGarLim</vt:lpstr>
      <vt:lpstr>ЛистКМ!KMQDGarText</vt:lpstr>
      <vt:lpstr>ЛистКМ!KMQDHaveKontrakt</vt:lpstr>
      <vt:lpstr>ЛистКМ!KMQDMultiDog</vt:lpstr>
      <vt:lpstr>ЛистКМ!KMQDOtherBenf</vt:lpstr>
      <vt:lpstr>ЛистКМ!KMQDOtherKontr</vt:lpstr>
      <vt:lpstr>ЛистКМ!KMQDOtherSrok</vt:lpstr>
      <vt:lpstr>ЛистКМ!KMQDOtherTsel</vt:lpstr>
      <vt:lpstr>ЛистКМ!KMQueryType</vt:lpstr>
      <vt:lpstr>ЛистКМ!KMRegionNaselenie</vt:lpstr>
      <vt:lpstr>ЛистКМ!KMSezonnost</vt:lpstr>
      <vt:lpstr>ЛистКМ!KMSrokKred</vt:lpstr>
      <vt:lpstr>ЛистКМ!KMSrokVB</vt:lpstr>
      <vt:lpstr>ЛистКМ!KMSumKred</vt:lpstr>
      <vt:lpstr>ЛистКМ!KMTekOstDolg</vt:lpstr>
      <vt:lpstr>ЛистКМ!KMTelephone</vt:lpstr>
      <vt:lpstr>ЛистКМ!KMZaemRegion</vt:lpstr>
      <vt:lpstr>ЛистКМ!KMZaemTB</vt:lpstr>
      <vt:lpstr>Konkurenti</vt:lpstr>
      <vt:lpstr>Konkurentsiya</vt:lpstr>
      <vt:lpstr>ЛистКМ!KontraktSumm</vt:lpstr>
      <vt:lpstr>ЛистКМ!Kred65</vt:lpstr>
      <vt:lpstr>KredTsel</vt:lpstr>
      <vt:lpstr>ЛистКМ!LoadOSV</vt:lpstr>
      <vt:lpstr>NalichieNedvizimosti</vt:lpstr>
      <vt:lpstr>ВыпадающиеСписки!NalogOsnVidDeyat</vt:lpstr>
      <vt:lpstr>NalogOsnVidDeyat</vt:lpstr>
      <vt:lpstr>ВыпадающиеСписки!NewFZ</vt:lpstr>
      <vt:lpstr>ЛистКМ!NotesToKM</vt:lpstr>
      <vt:lpstr>ЛистКМ!NotificationEnd</vt:lpstr>
      <vt:lpstr>ЛистКМ!NotificationStart</vt:lpstr>
      <vt:lpstr>NuzenAudit</vt:lpstr>
      <vt:lpstr>Obespech</vt:lpstr>
      <vt:lpstr>ЛистКМ!OPIUPole2100</vt:lpstr>
      <vt:lpstr>ЛистКМ!OPIUPole2110</vt:lpstr>
      <vt:lpstr>ЛистКМ!OPIUPole2120</vt:lpstr>
      <vt:lpstr>ЛистКМ!OPIUPole2200</vt:lpstr>
      <vt:lpstr>ЛистКМ!OPIUPole2210</vt:lpstr>
      <vt:lpstr>ЛистКМ!OPIUPole2220</vt:lpstr>
      <vt:lpstr>ЛистКМ!OPIUPole2300</vt:lpstr>
      <vt:lpstr>ЛистКМ!OPIUPole2310</vt:lpstr>
      <vt:lpstr>ЛистКМ!OPIUPole2320</vt:lpstr>
      <vt:lpstr>ЛистКМ!OPIUPole2330</vt:lpstr>
      <vt:lpstr>ЛистКМ!OPIUPole2340</vt:lpstr>
      <vt:lpstr>ЛистКМ!OPIUPole2350</vt:lpstr>
      <vt:lpstr>ЛистКМ!OPIUPole2400</vt:lpstr>
      <vt:lpstr>ЛистКМ!OPIUPole2410</vt:lpstr>
      <vt:lpstr>ЛистКМ!OPIUPole2430</vt:lpstr>
      <vt:lpstr>ЛистКМ!OPIUPole2450</vt:lpstr>
      <vt:lpstr>ЛистКМ!OPIUPole2460</vt:lpstr>
      <vt:lpstr>ЛистКМ!OSB</vt:lpstr>
      <vt:lpstr>OsnVidD</vt:lpstr>
      <vt:lpstr>ЛистКМ!PokupDeltaDZ</vt:lpstr>
      <vt:lpstr>ЛистКМ!PokupDeltaKZ</vt:lpstr>
      <vt:lpstr>ЛистКМ!PokupDolya</vt:lpstr>
      <vt:lpstr>ЛистКМ!PokupDZ</vt:lpstr>
      <vt:lpstr>ЛистКМ!PokupKZ</vt:lpstr>
      <vt:lpstr>ЛистКМ!PokupName</vt:lpstr>
      <vt:lpstr>ЛистКМ!PokupObyom</vt:lpstr>
      <vt:lpstr>ЛистКМ!PokupPredmet</vt:lpstr>
      <vt:lpstr>ЛистКМ!PokupUsloviya</vt:lpstr>
      <vt:lpstr>ЛистКМ!PostavDeltaDZ</vt:lpstr>
      <vt:lpstr>ЛистКМ!PostavDeltaKZ</vt:lpstr>
      <vt:lpstr>ЛистКМ!PostavDolya</vt:lpstr>
      <vt:lpstr>ЛистКМ!PostavDZ</vt:lpstr>
      <vt:lpstr>PostavKrup</vt:lpstr>
      <vt:lpstr>ЛистКМ!PostavKZ</vt:lpstr>
      <vt:lpstr>ЛистКМ!PostavName</vt:lpstr>
      <vt:lpstr>ЛистКМ!PostavObyom</vt:lpstr>
      <vt:lpstr>ЛистКМ!PostavPredmet</vt:lpstr>
      <vt:lpstr>ЛистКМ!PostavUsloviya</vt:lpstr>
      <vt:lpstr>Prochie</vt:lpstr>
      <vt:lpstr>ЛистКМ!ProdSummName</vt:lpstr>
      <vt:lpstr>RegulirovkaNadzor</vt:lpstr>
      <vt:lpstr>SobstvCountry</vt:lpstr>
      <vt:lpstr>SobstvEducation</vt:lpstr>
      <vt:lpstr>SobstvFamily</vt:lpstr>
      <vt:lpstr>SobstvOPF</vt:lpstr>
      <vt:lpstr>SobstvRegBiznes</vt:lpstr>
      <vt:lpstr>SobstvSex</vt:lpstr>
      <vt:lpstr>StepenUpravleniya</vt:lpstr>
      <vt:lpstr>ЛистКМ!TB</vt:lpstr>
      <vt:lpstr>ЛистКМ!ToKlientList</vt:lpstr>
      <vt:lpstr>ЛистКлиент!ToKMList</vt:lpstr>
      <vt:lpstr>Upravlenie</vt:lpstr>
      <vt:lpstr>UvelichenieDoli</vt:lpstr>
      <vt:lpstr>ВыпадающиеСписки!VSStart</vt:lpstr>
      <vt:lpstr>VtorVidD</vt:lpstr>
      <vt:lpstr>ZaemOPF</vt:lpstr>
      <vt:lpstr>ZalogodatelName</vt:lpstr>
      <vt:lpstr>АнкетаПоручФЛ1!Область_печати</vt:lpstr>
      <vt:lpstr>АнкетаПоручФЛ10!Область_печати</vt:lpstr>
      <vt:lpstr>АнкетаПоручФЛ11!Область_печати</vt:lpstr>
      <vt:lpstr>АнкетаПоручФЛ12!Область_печати</vt:lpstr>
      <vt:lpstr>АнкетаПоручФЛ13!Область_печати</vt:lpstr>
      <vt:lpstr>АнкетаПоручФЛ14!Область_печати</vt:lpstr>
      <vt:lpstr>АнкетаПоручФЛ15!Область_печати</vt:lpstr>
      <vt:lpstr>АнкетаПоручФЛ16!Область_печати</vt:lpstr>
      <vt:lpstr>АнкетаПоручФЛ17!Область_печати</vt:lpstr>
      <vt:lpstr>АнкетаПоручФЛ18!Область_печати</vt:lpstr>
      <vt:lpstr>АнкетаПоручФЛ19!Область_печати</vt:lpstr>
      <vt:lpstr>АнкетаПоручФЛ2!Область_печати</vt:lpstr>
      <vt:lpstr>АнкетаПоручФЛ20!Область_печати</vt:lpstr>
      <vt:lpstr>АнкетаПоручФЛ3!Область_печати</vt:lpstr>
      <vt:lpstr>АнкетаПоручФЛ4!Область_печати</vt:lpstr>
      <vt:lpstr>АнкетаПоручФЛ5!Область_печати</vt:lpstr>
      <vt:lpstr>АнкетаПоручФЛ6!Область_печати</vt:lpstr>
      <vt:lpstr>АнкетаПоручФЛ7!Область_печати</vt:lpstr>
      <vt:lpstr>АнкетаПоручФЛ8!Область_печати</vt:lpstr>
      <vt:lpstr>АнкетаПоручФЛ9!Область_печати</vt:lpstr>
      <vt:lpstr>АнкетаТретьеФЛ1!Область_печати</vt:lpstr>
      <vt:lpstr>АнкетаТретьеФЛ2!Область_печати</vt:lpstr>
      <vt:lpstr>АнкетаТретьеФЛ3!Область_печати</vt:lpstr>
      <vt:lpstr>АнкетаТретьеФЛ4!Область_печати</vt:lpstr>
      <vt:lpstr>АнкетаТретьеФЛ5!Область_печати</vt:lpstr>
      <vt:lpstr>ЛистКлиент!Область_печати</vt:lpstr>
    </vt:vector>
  </TitlesOfParts>
  <Company>ОАО Сбербанк России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Прилепин Алексей Викторович</dc:creator>
  <cp:lastModifiedBy>Прилепин Алексей Викторович</cp:lastModifiedBy>
  <cp:lastPrinted>2017-03-16T10:40:33Z</cp:lastPrinted>
  <dcterms:created xsi:type="dcterms:W3CDTF">2016-03-31T12:47:54Z</dcterms:created>
  <dcterms:modified xsi:type="dcterms:W3CDTF">2017-03-22T08:38:25Z</dcterms:modified>
</cp:coreProperties>
</file>